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6.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7.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H:\InfoSite_Umwelt\Regenwasserversickerung\"/>
    </mc:Choice>
  </mc:AlternateContent>
  <bookViews>
    <workbookView xWindow="120" yWindow="15" windowWidth="18075" windowHeight="12300"/>
  </bookViews>
  <sheets>
    <sheet name="Titelblatt" sheetId="16" r:id="rId1"/>
    <sheet name="Einführung" sheetId="4" r:id="rId2"/>
    <sheet name="Info" sheetId="5" r:id="rId3"/>
    <sheet name="Abflussbeiwert" sheetId="6" r:id="rId4"/>
    <sheet name="Flächen" sheetId="7" r:id="rId5"/>
    <sheet name="Speicherraum" sheetId="8" r:id="rId6"/>
    <sheet name="RRB_oder_SRK" sheetId="11" r:id="rId7"/>
    <sheet name="Berechnung" sheetId="10" r:id="rId8"/>
  </sheets>
  <externalReferences>
    <externalReference r:id="rId9"/>
    <externalReference r:id="rId10"/>
  </externalReferences>
  <definedNames>
    <definedName name="dmass9" localSheetId="0">[1]Berechnungen!$C$13:$C$30,[1]Muldenversickerung!#REF!,[1]Berechnungen!$C$31</definedName>
    <definedName name="dmass9">[2]Muldenversickerung!$C$14:$C$31,[2]Muldenversickerung!#REF!,[2]Muldenversickerung!$C$32</definedName>
    <definedName name="_xlnm.Print_Area" localSheetId="7">Berechnung!$A$1:$G$56</definedName>
    <definedName name="_xlnm.Print_Area" localSheetId="0">Titelblatt!$A$1:$T$36</definedName>
  </definedNames>
  <calcPr calcId="162913"/>
</workbook>
</file>

<file path=xl/calcChain.xml><?xml version="1.0" encoding="utf-8"?>
<calcChain xmlns="http://schemas.openxmlformats.org/spreadsheetml/2006/main">
  <c r="G32" i="11" l="1"/>
  <c r="D30" i="10" s="1"/>
  <c r="D31" i="10" s="1"/>
  <c r="D32" i="11"/>
  <c r="B36" i="10" s="1"/>
  <c r="H18" i="7"/>
  <c r="W55" i="8" s="1"/>
  <c r="J20" i="7"/>
  <c r="J21" i="7"/>
  <c r="J32" i="7"/>
  <c r="J31" i="7"/>
  <c r="J30" i="7"/>
  <c r="J29" i="7"/>
  <c r="J28" i="7"/>
  <c r="J27" i="7"/>
  <c r="J26" i="7"/>
  <c r="J25" i="7"/>
  <c r="J24" i="7"/>
  <c r="J23" i="7"/>
  <c r="J22" i="7"/>
  <c r="J33" i="7"/>
  <c r="J34" i="7"/>
  <c r="B34" i="10"/>
  <c r="C34" i="10"/>
  <c r="C30" i="10"/>
  <c r="C31" i="10" s="1"/>
  <c r="D29" i="11"/>
  <c r="G29" i="11"/>
  <c r="G36" i="11"/>
  <c r="G2" i="10"/>
  <c r="N36" i="11" s="1"/>
  <c r="C47" i="10"/>
  <c r="C53" i="10" s="1"/>
  <c r="D47" i="10"/>
  <c r="C50" i="10"/>
  <c r="D50" i="10"/>
  <c r="D53" i="10" s="1"/>
  <c r="C52" i="10"/>
  <c r="D52" i="10"/>
  <c r="I18" i="7"/>
  <c r="C36" i="10"/>
  <c r="N23" i="11" l="1"/>
  <c r="B30" i="10"/>
  <c r="B31" i="10" s="1"/>
  <c r="N26" i="11" s="1"/>
  <c r="N20" i="11"/>
  <c r="N29" i="11"/>
  <c r="C37" i="10"/>
  <c r="C38" i="10" s="1"/>
  <c r="C35" i="10" s="1"/>
  <c r="J18" i="7"/>
  <c r="D17" i="8" s="1"/>
  <c r="D15" i="8"/>
  <c r="D27" i="8" s="1"/>
  <c r="B37" i="10" l="1"/>
  <c r="B38" i="10" s="1"/>
  <c r="B35" i="10" s="1"/>
  <c r="D29" i="8"/>
  <c r="E27" i="8"/>
  <c r="E29" i="8" s="1"/>
  <c r="D43" i="8" s="1"/>
  <c r="T53" i="8" l="1"/>
  <c r="D41" i="8"/>
  <c r="E9" i="10" s="1"/>
  <c r="P25" i="8" s="1"/>
  <c r="F9" i="10" s="1"/>
  <c r="E11" i="10" l="1"/>
  <c r="P29" i="8" s="1"/>
  <c r="F11" i="10" s="1"/>
  <c r="E10" i="10"/>
  <c r="P27" i="8" s="1"/>
  <c r="F10" i="10" s="1"/>
  <c r="E18" i="10"/>
  <c r="P43" i="8" s="1"/>
  <c r="F18" i="10" s="1"/>
  <c r="E19" i="10"/>
  <c r="P45" i="8" s="1"/>
  <c r="F19" i="10" s="1"/>
  <c r="E20" i="10"/>
  <c r="P47" i="8" s="1"/>
  <c r="F20" i="10" s="1"/>
  <c r="E23" i="10"/>
  <c r="P53" i="8" s="1"/>
  <c r="F23" i="10" s="1"/>
  <c r="E21" i="10"/>
  <c r="P49" i="8" s="1"/>
  <c r="F21" i="10" s="1"/>
  <c r="E8" i="10"/>
  <c r="P23" i="8" s="1"/>
  <c r="F8" i="10" s="1"/>
  <c r="E15" i="10"/>
  <c r="P37" i="8" s="1"/>
  <c r="F15" i="10" s="1"/>
  <c r="E17" i="10"/>
  <c r="P41" i="8" s="1"/>
  <c r="F17" i="10" s="1"/>
  <c r="E14" i="10"/>
  <c r="P35" i="8" s="1"/>
  <c r="F14" i="10" s="1"/>
  <c r="E6" i="10"/>
  <c r="P19" i="8" s="1"/>
  <c r="E13" i="10"/>
  <c r="P33" i="8" s="1"/>
  <c r="E12" i="10"/>
  <c r="P31" i="8" s="1"/>
  <c r="F12" i="10" s="1"/>
  <c r="E7" i="10"/>
  <c r="P21" i="8" s="1"/>
  <c r="F7" i="10" s="1"/>
  <c r="E16" i="10"/>
  <c r="P39" i="8" s="1"/>
  <c r="F16" i="10" s="1"/>
  <c r="E22" i="10"/>
  <c r="P51" i="8" s="1"/>
  <c r="F22" i="10" s="1"/>
  <c r="C13" i="10" l="1"/>
  <c r="F13" i="10"/>
  <c r="D14" i="10"/>
  <c r="D16" i="10"/>
  <c r="C14" i="10"/>
  <c r="C18" i="10"/>
  <c r="D12" i="10"/>
  <c r="D8" i="10"/>
  <c r="D17" i="10"/>
  <c r="D23" i="10"/>
  <c r="D19" i="10"/>
  <c r="C19" i="10"/>
  <c r="D18" i="10"/>
  <c r="C23" i="10"/>
  <c r="C12" i="10"/>
  <c r="C15" i="10"/>
  <c r="C8" i="10"/>
  <c r="C22" i="10"/>
  <c r="D22" i="10"/>
  <c r="E25" i="10"/>
  <c r="F6" i="10"/>
  <c r="C6" i="10"/>
  <c r="T41" i="8"/>
  <c r="B6" i="10" s="1"/>
  <c r="D6" i="10"/>
  <c r="D9" i="10"/>
  <c r="C9" i="10"/>
  <c r="C21" i="10"/>
  <c r="D10" i="10"/>
  <c r="C16" i="10"/>
  <c r="D15" i="10"/>
  <c r="C20" i="10"/>
  <c r="D11" i="10"/>
  <c r="C7" i="10"/>
  <c r="D20" i="10"/>
  <c r="C11" i="10"/>
  <c r="C17" i="10"/>
  <c r="D21" i="10"/>
  <c r="C10" i="10"/>
  <c r="D13" i="10"/>
  <c r="D7" i="10"/>
  <c r="T49" i="8" l="1"/>
  <c r="B13" i="10"/>
  <c r="D14" i="11"/>
  <c r="W41" i="8"/>
  <c r="B9" i="10"/>
  <c r="B18" i="10"/>
  <c r="B22" i="10"/>
  <c r="B23" i="10"/>
  <c r="B8" i="10"/>
  <c r="B12" i="10"/>
  <c r="B19" i="10"/>
  <c r="B14" i="10"/>
  <c r="B17" i="10"/>
  <c r="B7" i="10"/>
  <c r="B11" i="10"/>
  <c r="B10" i="10"/>
  <c r="B20" i="10"/>
  <c r="B21" i="10"/>
  <c r="B15" i="10"/>
  <c r="B16" i="10"/>
  <c r="W49" i="8"/>
  <c r="T55" i="8" l="1"/>
  <c r="P36" i="11"/>
  <c r="P20" i="11"/>
  <c r="W53" i="8"/>
</calcChain>
</file>

<file path=xl/comments1.xml><?xml version="1.0" encoding="utf-8"?>
<comments xmlns="http://schemas.openxmlformats.org/spreadsheetml/2006/main">
  <authors>
    <author>Amt 68/1; Matthias Stumpe</author>
  </authors>
  <commentList>
    <comment ref="I16" authorId="0" shapeId="0">
      <text>
        <r>
          <rPr>
            <b/>
            <sz val="10"/>
            <color indexed="81"/>
            <rFont val="Tahoma"/>
            <family val="2"/>
          </rPr>
          <t>Info:</t>
        </r>
        <r>
          <rPr>
            <sz val="10"/>
            <color indexed="81"/>
            <rFont val="Tahoma"/>
            <family val="2"/>
          </rPr>
          <t xml:space="preserve">
Das ist der Abflussbeiwert, der von dem Material und der Art der Oberfläche abhängt. 
Durch ihn wird die Verdunstung und das Rückhaltevermögen des Materials berücksichtigt.
</t>
        </r>
        <r>
          <rPr>
            <b/>
            <i/>
            <sz val="10"/>
            <color indexed="81"/>
            <rFont val="Tahoma"/>
            <family val="2"/>
          </rPr>
          <t>siehe Tabellenblatt: Abflussbeiwert</t>
        </r>
      </text>
    </comment>
    <comment ref="J16" authorId="0" shapeId="0">
      <text>
        <r>
          <rPr>
            <b/>
            <sz val="10"/>
            <color indexed="81"/>
            <rFont val="Tahoma"/>
            <family val="2"/>
          </rPr>
          <t>Info:</t>
        </r>
        <r>
          <rPr>
            <sz val="10"/>
            <color indexed="81"/>
            <rFont val="Tahoma"/>
            <family val="2"/>
          </rPr>
          <t xml:space="preserve">
Die abflusswirksame Fläche entsteht durch Multipikation von Abflussbeiwert und Ausgangsfläche.</t>
        </r>
      </text>
    </comment>
  </commentList>
</comments>
</file>

<file path=xl/comments2.xml><?xml version="1.0" encoding="utf-8"?>
<comments xmlns="http://schemas.openxmlformats.org/spreadsheetml/2006/main">
  <authors>
    <author>68MAST</author>
    <author>Stadt Bottrop; Amt 68; Matthias Stumpe</author>
  </authors>
  <commentList>
    <comment ref="J13" authorId="0" shapeId="0">
      <text>
        <r>
          <rPr>
            <b/>
            <sz val="9"/>
            <color indexed="81"/>
            <rFont val="Segoe UI"/>
            <charset val="1"/>
          </rPr>
          <t>Info:</t>
        </r>
        <r>
          <rPr>
            <sz val="9"/>
            <color indexed="81"/>
            <rFont val="Segoe UI"/>
            <charset val="1"/>
          </rPr>
          <t xml:space="preserve">
Regenreihe für das Rasterfeld 127101 des DWD für ein 5-jährliches Ereignis.</t>
        </r>
      </text>
    </comment>
    <comment ref="C15" authorId="1" shapeId="0">
      <text>
        <r>
          <rPr>
            <b/>
            <sz val="8"/>
            <color indexed="81"/>
            <rFont val="Tahoma"/>
          </rPr>
          <t xml:space="preserve">Info:
</t>
        </r>
        <r>
          <rPr>
            <sz val="8"/>
            <color indexed="81"/>
            <rFont val="Tahoma"/>
            <family val="2"/>
          </rPr>
          <t>Kanalisiertes Einzugsgebiet</t>
        </r>
        <r>
          <rPr>
            <sz val="8"/>
            <color indexed="81"/>
            <rFont val="Tahoma"/>
          </rPr>
          <t xml:space="preserve">
</t>
        </r>
      </text>
    </comment>
    <comment ref="C17" authorId="1" shapeId="0">
      <text>
        <r>
          <rPr>
            <b/>
            <sz val="8"/>
            <color indexed="81"/>
            <rFont val="Tahoma"/>
          </rPr>
          <t xml:space="preserve">Info:
</t>
        </r>
        <r>
          <rPr>
            <sz val="8"/>
            <color indexed="81"/>
            <rFont val="Tahoma"/>
            <family val="2"/>
          </rPr>
          <t>undurchlässige Fläche</t>
        </r>
        <r>
          <rPr>
            <sz val="8"/>
            <color indexed="81"/>
            <rFont val="Tahoma"/>
          </rPr>
          <t xml:space="preserve">
</t>
        </r>
      </text>
    </comment>
    <comment ref="C23" authorId="1" shapeId="0">
      <text>
        <r>
          <rPr>
            <b/>
            <sz val="8"/>
            <color indexed="81"/>
            <rFont val="Tahoma"/>
          </rPr>
          <t xml:space="preserve">Info:
</t>
        </r>
        <r>
          <rPr>
            <sz val="8"/>
            <color indexed="81"/>
            <rFont val="Tahoma"/>
            <family val="2"/>
          </rPr>
          <t>vorgegebene Drosselabflusspende</t>
        </r>
        <r>
          <rPr>
            <sz val="8"/>
            <color indexed="81"/>
            <rFont val="Tahoma"/>
          </rPr>
          <t xml:space="preserve">
</t>
        </r>
      </text>
    </comment>
    <comment ref="C25" authorId="1" shapeId="0">
      <text>
        <r>
          <rPr>
            <b/>
            <sz val="8"/>
            <color indexed="81"/>
            <rFont val="Tahoma"/>
          </rPr>
          <t xml:space="preserve">Info:
</t>
        </r>
        <r>
          <rPr>
            <sz val="8"/>
            <color indexed="81"/>
            <rFont val="Tahoma"/>
            <family val="2"/>
          </rPr>
          <t>Trockenwetterabfluss</t>
        </r>
      </text>
    </comment>
    <comment ref="C27" authorId="1" shapeId="0">
      <text>
        <r>
          <rPr>
            <b/>
            <sz val="8"/>
            <color indexed="81"/>
            <rFont val="Tahoma"/>
          </rPr>
          <t xml:space="preserve">Info:
</t>
        </r>
        <r>
          <rPr>
            <sz val="8"/>
            <color indexed="81"/>
            <rFont val="Tahoma"/>
            <family val="2"/>
          </rPr>
          <t>maximaler Drosselabfluss
q</t>
        </r>
        <r>
          <rPr>
            <vertAlign val="subscript"/>
            <sz val="8"/>
            <color indexed="81"/>
            <rFont val="Tahoma"/>
            <family val="2"/>
          </rPr>
          <t>Dr,k</t>
        </r>
        <r>
          <rPr>
            <sz val="8"/>
            <color indexed="81"/>
            <rFont val="Tahoma"/>
            <family val="2"/>
          </rPr>
          <t xml:space="preserve"> ⋅ A</t>
        </r>
        <r>
          <rPr>
            <vertAlign val="subscript"/>
            <sz val="8"/>
            <color indexed="81"/>
            <rFont val="Tahoma"/>
            <family val="2"/>
          </rPr>
          <t>E,k</t>
        </r>
        <r>
          <rPr>
            <sz val="8"/>
            <color indexed="81"/>
            <rFont val="Tahoma"/>
            <family val="2"/>
          </rPr>
          <t xml:space="preserve"> </t>
        </r>
        <r>
          <rPr>
            <sz val="8"/>
            <color indexed="81"/>
            <rFont val="Tahoma"/>
          </rPr>
          <t xml:space="preserve">
</t>
        </r>
      </text>
    </comment>
    <comment ref="C29" authorId="1" shapeId="0">
      <text>
        <r>
          <rPr>
            <b/>
            <sz val="8"/>
            <color indexed="81"/>
            <rFont val="Tahoma"/>
          </rPr>
          <t xml:space="preserve">Info:
</t>
        </r>
        <r>
          <rPr>
            <sz val="8"/>
            <color indexed="81"/>
            <rFont val="Tahoma"/>
            <family val="2"/>
          </rPr>
          <t>Regenanteil  der  Drosselabflussspende, bezogen auf Au 
(Q</t>
        </r>
        <r>
          <rPr>
            <vertAlign val="subscript"/>
            <sz val="8"/>
            <color indexed="81"/>
            <rFont val="Tahoma"/>
            <family val="2"/>
          </rPr>
          <t>Dr</t>
        </r>
        <r>
          <rPr>
            <sz val="8"/>
            <color indexed="81"/>
            <rFont val="Tahoma"/>
            <family val="2"/>
          </rPr>
          <t xml:space="preserve"> – Q</t>
        </r>
        <r>
          <rPr>
            <vertAlign val="subscript"/>
            <sz val="8"/>
            <color indexed="81"/>
            <rFont val="Tahoma"/>
            <family val="2"/>
          </rPr>
          <t>t24</t>
        </r>
        <r>
          <rPr>
            <sz val="8"/>
            <color indexed="81"/>
            <rFont val="Tahoma"/>
            <family val="2"/>
          </rPr>
          <t>) / A</t>
        </r>
        <r>
          <rPr>
            <vertAlign val="subscript"/>
            <sz val="8"/>
            <color indexed="81"/>
            <rFont val="Tahoma"/>
            <family val="2"/>
          </rPr>
          <t>u</t>
        </r>
      </text>
    </comment>
    <comment ref="C35" authorId="1" shapeId="0">
      <text>
        <r>
          <rPr>
            <b/>
            <sz val="8"/>
            <color indexed="81"/>
            <rFont val="Tahoma"/>
          </rPr>
          <t xml:space="preserve">Info:
</t>
        </r>
        <r>
          <rPr>
            <sz val="8"/>
            <color indexed="81"/>
            <rFont val="Tahoma"/>
            <family val="2"/>
          </rPr>
          <t xml:space="preserve">Zuschlagsfaktor
</t>
        </r>
        <r>
          <rPr>
            <u/>
            <sz val="8"/>
            <color indexed="81"/>
            <rFont val="Tahoma"/>
            <family val="2"/>
          </rPr>
          <t>Risikomaß  Zuschlagsfaktor</t>
        </r>
        <r>
          <rPr>
            <sz val="8"/>
            <color indexed="81"/>
            <rFont val="Tahoma"/>
            <family val="2"/>
          </rPr>
          <t xml:space="preserve">
gering       1,20 
mittel        1,15 
hoch         1,10 </t>
        </r>
      </text>
    </comment>
    <comment ref="C37" authorId="1" shapeId="0">
      <text>
        <r>
          <rPr>
            <b/>
            <sz val="8"/>
            <color indexed="81"/>
            <rFont val="Tahoma"/>
          </rPr>
          <t xml:space="preserve">Info:
</t>
        </r>
        <r>
          <rPr>
            <sz val="8"/>
            <color indexed="81"/>
            <rFont val="Tahoma"/>
            <family val="2"/>
          </rPr>
          <t>Fließzeit bis zum Rückhalteraum</t>
        </r>
      </text>
    </comment>
    <comment ref="C39" authorId="1" shapeId="0">
      <text>
        <r>
          <rPr>
            <b/>
            <sz val="8"/>
            <color indexed="81"/>
            <rFont val="Tahoma"/>
          </rPr>
          <t>Info:</t>
        </r>
        <r>
          <rPr>
            <sz val="8"/>
            <color indexed="81"/>
            <rFont val="Tahoma"/>
          </rPr>
          <t xml:space="preserve">
Häufigkeit der ausgewählten Regenereignisse</t>
        </r>
      </text>
    </comment>
    <comment ref="C41" authorId="1" shapeId="0">
      <text>
        <r>
          <rPr>
            <b/>
            <sz val="8"/>
            <color indexed="81"/>
            <rFont val="Tahoma"/>
          </rPr>
          <t xml:space="preserve">Info:
</t>
        </r>
        <r>
          <rPr>
            <sz val="8"/>
            <color indexed="81"/>
            <rFont val="Tahoma"/>
            <family val="2"/>
          </rPr>
          <t>Abminderungsfaktor</t>
        </r>
        <r>
          <rPr>
            <sz val="8"/>
            <color indexed="81"/>
            <rFont val="Tahoma"/>
          </rPr>
          <t xml:space="preserve">
(0,6134 ⋅ n + 0,3866) ⋅ f</t>
        </r>
        <r>
          <rPr>
            <vertAlign val="subscript"/>
            <sz val="8"/>
            <color indexed="81"/>
            <rFont val="Tahoma"/>
            <family val="2"/>
          </rPr>
          <t>1</t>
        </r>
        <r>
          <rPr>
            <sz val="8"/>
            <color indexed="81"/>
            <rFont val="Tahoma"/>
          </rPr>
          <t xml:space="preserve"> – (0,6134 ⋅ n – 0,6134)
Wenn q</t>
        </r>
        <r>
          <rPr>
            <vertAlign val="subscript"/>
            <sz val="8"/>
            <color indexed="81"/>
            <rFont val="Tahoma"/>
            <family val="2"/>
          </rPr>
          <t>Dr,R,u</t>
        </r>
        <r>
          <rPr>
            <sz val="8"/>
            <color indexed="81"/>
            <rFont val="Tahoma"/>
          </rPr>
          <t xml:space="preserve"> &gt; 40 dann wird f</t>
        </r>
        <r>
          <rPr>
            <vertAlign val="subscript"/>
            <sz val="8"/>
            <color indexed="81"/>
            <rFont val="Tahoma"/>
            <family val="2"/>
          </rPr>
          <t>A,interpoliert</t>
        </r>
        <r>
          <rPr>
            <sz val="8"/>
            <color indexed="81"/>
            <rFont val="Tahoma"/>
          </rPr>
          <t xml:space="preserve"> benutzt</t>
        </r>
      </text>
    </comment>
    <comment ref="C43" authorId="1" shapeId="0">
      <text>
        <r>
          <rPr>
            <b/>
            <sz val="8"/>
            <color indexed="81"/>
            <rFont val="Tahoma"/>
          </rPr>
          <t xml:space="preserve">Info:
</t>
        </r>
        <r>
          <rPr>
            <sz val="8"/>
            <color indexed="81"/>
            <rFont val="Tahoma"/>
            <family val="2"/>
          </rPr>
          <t>Wert aus Hilfsfunktion zur Berechnung von f</t>
        </r>
        <r>
          <rPr>
            <vertAlign val="subscript"/>
            <sz val="8"/>
            <color indexed="81"/>
            <rFont val="Tahoma"/>
            <family val="2"/>
          </rPr>
          <t>A</t>
        </r>
        <r>
          <rPr>
            <sz val="8"/>
            <color indexed="81"/>
            <rFont val="Tahoma"/>
          </rPr>
          <t xml:space="preserve">
f</t>
        </r>
        <r>
          <rPr>
            <vertAlign val="subscript"/>
            <sz val="8"/>
            <color indexed="81"/>
            <rFont val="Tahoma"/>
            <family val="2"/>
          </rPr>
          <t>1</t>
        </r>
        <r>
          <rPr>
            <sz val="8"/>
            <color indexed="81"/>
            <rFont val="Tahoma"/>
          </rPr>
          <t xml:space="preserve"> = 1- (1,00 ⋅ 10</t>
        </r>
        <r>
          <rPr>
            <vertAlign val="superscript"/>
            <sz val="8"/>
            <color indexed="81"/>
            <rFont val="Tahoma"/>
            <family val="2"/>
          </rPr>
          <t>-10</t>
        </r>
        <r>
          <rPr>
            <sz val="8"/>
            <color indexed="81"/>
            <rFont val="Tahoma"/>
          </rPr>
          <t xml:space="preserve"> ⋅ t</t>
        </r>
        <r>
          <rPr>
            <vertAlign val="subscript"/>
            <sz val="8"/>
            <color indexed="81"/>
            <rFont val="Tahoma"/>
            <family val="2"/>
          </rPr>
          <t>f</t>
        </r>
        <r>
          <rPr>
            <vertAlign val="superscript"/>
            <sz val="8"/>
            <color indexed="81"/>
            <rFont val="Tahoma"/>
            <family val="2"/>
          </rPr>
          <t>3</t>
        </r>
        <r>
          <rPr>
            <sz val="8"/>
            <color indexed="81"/>
            <rFont val="Tahoma"/>
          </rPr>
          <t xml:space="preserve"> – 8,00 ⋅ 10</t>
        </r>
        <r>
          <rPr>
            <vertAlign val="superscript"/>
            <sz val="8"/>
            <color indexed="81"/>
            <rFont val="Tahoma"/>
            <family val="2"/>
          </rPr>
          <t>-9</t>
        </r>
        <r>
          <rPr>
            <sz val="8"/>
            <color indexed="81"/>
            <rFont val="Tahoma"/>
          </rPr>
          <t xml:space="preserve"> ⋅ t</t>
        </r>
        <r>
          <rPr>
            <vertAlign val="subscript"/>
            <sz val="8"/>
            <color indexed="81"/>
            <rFont val="Tahoma"/>
            <family val="2"/>
          </rPr>
          <t>f</t>
        </r>
        <r>
          <rPr>
            <vertAlign val="superscript"/>
            <sz val="8"/>
            <color indexed="81"/>
            <rFont val="Tahoma"/>
            <family val="2"/>
          </rPr>
          <t>2</t>
        </r>
        <r>
          <rPr>
            <sz val="8"/>
            <color indexed="81"/>
            <rFont val="Tahoma"/>
            <family val="2"/>
          </rPr>
          <t>+1,00⋅10</t>
        </r>
        <r>
          <rPr>
            <vertAlign val="superscript"/>
            <sz val="8"/>
            <color indexed="81"/>
            <rFont val="Tahoma"/>
            <family val="2"/>
          </rPr>
          <t>-8</t>
        </r>
        <r>
          <rPr>
            <sz val="8"/>
            <color indexed="81"/>
            <rFont val="Tahoma"/>
            <family val="2"/>
          </rPr>
          <t>⋅tf</t>
        </r>
        <r>
          <rPr>
            <sz val="8"/>
            <color indexed="81"/>
            <rFont val="Tahoma"/>
          </rPr>
          <t>) ⋅ qDr,R,u</t>
        </r>
        <r>
          <rPr>
            <vertAlign val="superscript"/>
            <sz val="8"/>
            <color indexed="81"/>
            <rFont val="Tahoma"/>
            <family val="2"/>
          </rPr>
          <t>3</t>
        </r>
        <r>
          <rPr>
            <sz val="8"/>
            <color indexed="81"/>
            <rFont val="Tahoma"/>
          </rPr>
          <t xml:space="preserve">
        + (1,60 ⋅ 10</t>
        </r>
        <r>
          <rPr>
            <vertAlign val="superscript"/>
            <sz val="8"/>
            <color indexed="81"/>
            <rFont val="Tahoma"/>
            <family val="2"/>
          </rPr>
          <t>-8</t>
        </r>
        <r>
          <rPr>
            <sz val="8"/>
            <color indexed="81"/>
            <rFont val="Tahoma"/>
          </rPr>
          <t xml:space="preserve"> ⋅ t</t>
        </r>
        <r>
          <rPr>
            <vertAlign val="subscript"/>
            <sz val="8"/>
            <color indexed="81"/>
            <rFont val="Tahoma"/>
            <family val="2"/>
          </rPr>
          <t>f</t>
        </r>
        <r>
          <rPr>
            <vertAlign val="superscript"/>
            <sz val="8"/>
            <color indexed="81"/>
            <rFont val="Tahoma"/>
            <family val="2"/>
          </rPr>
          <t>3</t>
        </r>
        <r>
          <rPr>
            <sz val="8"/>
            <color indexed="81"/>
            <rFont val="Tahoma"/>
          </rPr>
          <t xml:space="preserve"> – 9,15 ⋅ 10</t>
        </r>
        <r>
          <rPr>
            <vertAlign val="superscript"/>
            <sz val="8"/>
            <color indexed="81"/>
            <rFont val="Tahoma"/>
            <family val="2"/>
          </rPr>
          <t>-7</t>
        </r>
        <r>
          <rPr>
            <sz val="8"/>
            <color indexed="81"/>
            <rFont val="Tahoma"/>
          </rPr>
          <t xml:space="preserve"> ⋅ t</t>
        </r>
        <r>
          <rPr>
            <vertAlign val="subscript"/>
            <sz val="8"/>
            <color indexed="81"/>
            <rFont val="Tahoma"/>
            <family val="2"/>
          </rPr>
          <t>f</t>
        </r>
        <r>
          <rPr>
            <vertAlign val="superscript"/>
            <sz val="8"/>
            <color indexed="81"/>
            <rFont val="Tahoma"/>
            <family val="2"/>
          </rPr>
          <t>2</t>
        </r>
        <r>
          <rPr>
            <sz val="8"/>
            <color indexed="81"/>
            <rFont val="Tahoma"/>
          </rPr>
          <t xml:space="preserve"> +1,14 ⋅ 10</t>
        </r>
        <r>
          <rPr>
            <vertAlign val="superscript"/>
            <sz val="8"/>
            <color indexed="81"/>
            <rFont val="Tahoma"/>
            <family val="2"/>
          </rPr>
          <t>-6</t>
        </r>
        <r>
          <rPr>
            <sz val="8"/>
            <color indexed="81"/>
            <rFont val="Tahoma"/>
          </rPr>
          <t xml:space="preserve"> ⋅ t</t>
        </r>
        <r>
          <rPr>
            <vertAlign val="subscript"/>
            <sz val="8"/>
            <color indexed="81"/>
            <rFont val="Tahoma"/>
            <family val="2"/>
          </rPr>
          <t>f</t>
        </r>
        <r>
          <rPr>
            <sz val="8"/>
            <color indexed="81"/>
            <rFont val="Tahoma"/>
          </rPr>
          <t>) ⋅ qDr,R,u</t>
        </r>
        <r>
          <rPr>
            <vertAlign val="superscript"/>
            <sz val="8"/>
            <color indexed="81"/>
            <rFont val="Tahoma"/>
            <family val="2"/>
          </rPr>
          <t>2</t>
        </r>
        <r>
          <rPr>
            <sz val="8"/>
            <color indexed="81"/>
            <rFont val="Tahoma"/>
          </rPr>
          <t xml:space="preserve">
        +(1,80 ⋅ 10</t>
        </r>
        <r>
          <rPr>
            <vertAlign val="superscript"/>
            <sz val="8"/>
            <color indexed="81"/>
            <rFont val="Tahoma"/>
            <family val="2"/>
          </rPr>
          <t>-7</t>
        </r>
        <r>
          <rPr>
            <sz val="8"/>
            <color indexed="81"/>
            <rFont val="Tahoma"/>
          </rPr>
          <t xml:space="preserve"> ⋅ t</t>
        </r>
        <r>
          <rPr>
            <vertAlign val="subscript"/>
            <sz val="8"/>
            <color indexed="81"/>
            <rFont val="Tahoma"/>
            <family val="2"/>
          </rPr>
          <t>f</t>
        </r>
        <r>
          <rPr>
            <vertAlign val="superscript"/>
            <sz val="8"/>
            <color indexed="81"/>
            <rFont val="Tahoma"/>
            <family val="2"/>
          </rPr>
          <t>3</t>
        </r>
        <r>
          <rPr>
            <sz val="8"/>
            <color indexed="81"/>
            <rFont val="Tahoma"/>
          </rPr>
          <t xml:space="preserve"> – 1,25 ⋅ 10</t>
        </r>
        <r>
          <rPr>
            <vertAlign val="superscript"/>
            <sz val="8"/>
            <color indexed="81"/>
            <rFont val="Tahoma"/>
            <family val="2"/>
          </rPr>
          <t>-5</t>
        </r>
        <r>
          <rPr>
            <sz val="8"/>
            <color indexed="81"/>
            <rFont val="Tahoma"/>
          </rPr>
          <t xml:space="preserve"> ⋅ t</t>
        </r>
        <r>
          <rPr>
            <vertAlign val="subscript"/>
            <sz val="8"/>
            <color indexed="81"/>
            <rFont val="Tahoma"/>
            <family val="2"/>
          </rPr>
          <t>f</t>
        </r>
        <r>
          <rPr>
            <vertAlign val="superscript"/>
            <sz val="8"/>
            <color indexed="81"/>
            <rFont val="Tahoma"/>
            <family val="2"/>
          </rPr>
          <t>2</t>
        </r>
        <r>
          <rPr>
            <sz val="8"/>
            <color indexed="81"/>
            <rFont val="Tahoma"/>
          </rPr>
          <t xml:space="preserve"> +1,56 ⋅ 10</t>
        </r>
        <r>
          <rPr>
            <vertAlign val="superscript"/>
            <sz val="8"/>
            <color indexed="81"/>
            <rFont val="Tahoma"/>
            <family val="2"/>
          </rPr>
          <t>-5</t>
        </r>
        <r>
          <rPr>
            <sz val="8"/>
            <color indexed="81"/>
            <rFont val="Tahoma"/>
          </rPr>
          <t xml:space="preserve"> ⋅ tf) ⋅ qDr,R,u </t>
        </r>
      </text>
    </comment>
    <comment ref="C45" authorId="1" shapeId="0">
      <text>
        <r>
          <rPr>
            <b/>
            <sz val="8"/>
            <color indexed="81"/>
            <rFont val="Tahoma"/>
          </rPr>
          <t>Info:</t>
        </r>
        <r>
          <rPr>
            <sz val="8"/>
            <color indexed="81"/>
            <rFont val="Tahoma"/>
          </rPr>
          <t xml:space="preserve">
</t>
        </r>
      </text>
    </comment>
  </commentList>
</comments>
</file>

<file path=xl/comments3.xml><?xml version="1.0" encoding="utf-8"?>
<comments xmlns="http://schemas.openxmlformats.org/spreadsheetml/2006/main">
  <authors>
    <author>Stadt Bottrop; Amt 68; Matthias Stumpe</author>
  </authors>
  <commentList>
    <comment ref="H17" authorId="0" shapeId="0">
      <text>
        <r>
          <rPr>
            <b/>
            <sz val="8"/>
            <color indexed="81"/>
            <rFont val="Tahoma"/>
          </rPr>
          <t>Info:</t>
        </r>
        <r>
          <rPr>
            <sz val="8"/>
            <color indexed="81"/>
            <rFont val="Tahoma"/>
          </rPr>
          <t xml:space="preserve">
</t>
        </r>
      </text>
    </comment>
    <comment ref="C20" authorId="0" shapeId="0">
      <text>
        <r>
          <rPr>
            <b/>
            <sz val="8"/>
            <color indexed="81"/>
            <rFont val="Tahoma"/>
          </rPr>
          <t>Info:</t>
        </r>
        <r>
          <rPr>
            <sz val="8"/>
            <color indexed="81"/>
            <rFont val="Tahoma"/>
          </rPr>
          <t xml:space="preserve">
Die maximal gewünschte Wassertiefe des RRBs.</t>
        </r>
      </text>
    </comment>
    <comment ref="F20" authorId="0" shapeId="0">
      <text>
        <r>
          <rPr>
            <b/>
            <sz val="8"/>
            <color indexed="81"/>
            <rFont val="Tahoma"/>
          </rPr>
          <t>Info:</t>
        </r>
        <r>
          <rPr>
            <sz val="8"/>
            <color indexed="81"/>
            <rFont val="Tahoma"/>
          </rPr>
          <t xml:space="preserve">
Das Freibord, der Bereich zwischen Oberkante RRB und maximalem Wasserspiegel</t>
        </r>
      </text>
    </comment>
    <comment ref="M20" authorId="0" shapeId="0">
      <text>
        <r>
          <rPr>
            <b/>
            <sz val="8"/>
            <color indexed="81"/>
            <rFont val="Tahoma"/>
          </rPr>
          <t xml:space="preserve">Info:
</t>
        </r>
        <r>
          <rPr>
            <sz val="8"/>
            <color indexed="81"/>
            <rFont val="Tahoma"/>
            <family val="2"/>
          </rPr>
          <t>Volumen des Rückhaltebeckens</t>
        </r>
        <r>
          <rPr>
            <sz val="8"/>
            <color indexed="81"/>
            <rFont val="Tahoma"/>
          </rPr>
          <t xml:space="preserve">
V</t>
        </r>
        <r>
          <rPr>
            <vertAlign val="subscript"/>
            <sz val="8"/>
            <color indexed="81"/>
            <rFont val="Tahoma"/>
            <family val="2"/>
          </rPr>
          <t>RRB</t>
        </r>
        <r>
          <rPr>
            <sz val="8"/>
            <color indexed="81"/>
            <rFont val="Tahoma"/>
          </rPr>
          <t>=(z</t>
        </r>
        <r>
          <rPr>
            <vertAlign val="subscript"/>
            <sz val="8"/>
            <color indexed="81"/>
            <rFont val="Tahoma"/>
            <family val="2"/>
          </rPr>
          <t>RRB</t>
        </r>
        <r>
          <rPr>
            <sz val="8"/>
            <color indexed="81"/>
            <rFont val="Tahoma"/>
          </rPr>
          <t>/3)*(A</t>
        </r>
        <r>
          <rPr>
            <vertAlign val="subscript"/>
            <sz val="8"/>
            <color indexed="81"/>
            <rFont val="Tahoma"/>
            <family val="2"/>
          </rPr>
          <t>unten</t>
        </r>
        <r>
          <rPr>
            <sz val="8"/>
            <color indexed="81"/>
            <rFont val="Tahoma"/>
          </rPr>
          <t>+A</t>
        </r>
        <r>
          <rPr>
            <vertAlign val="subscript"/>
            <sz val="8"/>
            <color indexed="81"/>
            <rFont val="Tahoma"/>
            <family val="2"/>
          </rPr>
          <t>oben</t>
        </r>
        <r>
          <rPr>
            <sz val="8"/>
            <color indexed="81"/>
            <rFont val="Tahoma"/>
          </rPr>
          <t>+Wurzel(A</t>
        </r>
        <r>
          <rPr>
            <vertAlign val="subscript"/>
            <sz val="8"/>
            <color indexed="81"/>
            <rFont val="Tahoma"/>
            <family val="2"/>
          </rPr>
          <t>unten</t>
        </r>
        <r>
          <rPr>
            <sz val="8"/>
            <color indexed="81"/>
            <rFont val="Tahoma"/>
          </rPr>
          <t>*A</t>
        </r>
        <r>
          <rPr>
            <vertAlign val="subscript"/>
            <sz val="8"/>
            <color indexed="81"/>
            <rFont val="Tahoma"/>
            <family val="2"/>
          </rPr>
          <t>oben</t>
        </r>
        <r>
          <rPr>
            <sz val="8"/>
            <color indexed="81"/>
            <rFont val="Tahoma"/>
          </rPr>
          <t>))</t>
        </r>
      </text>
    </comment>
    <comment ref="C23" authorId="0" shapeId="0">
      <text>
        <r>
          <rPr>
            <b/>
            <sz val="8"/>
            <color indexed="81"/>
            <rFont val="Tahoma"/>
          </rPr>
          <t>Info:</t>
        </r>
        <r>
          <rPr>
            <sz val="8"/>
            <color indexed="81"/>
            <rFont val="Tahoma"/>
          </rPr>
          <t xml:space="preserve">
Die Länge des RRBs an der Sohle.</t>
        </r>
      </text>
    </comment>
    <comment ref="F23" authorId="0" shapeId="0">
      <text>
        <r>
          <rPr>
            <b/>
            <sz val="8"/>
            <color indexed="81"/>
            <rFont val="Tahoma"/>
          </rPr>
          <t xml:space="preserve">Info:
</t>
        </r>
        <r>
          <rPr>
            <sz val="8"/>
            <color indexed="81"/>
            <rFont val="Tahoma"/>
            <family val="2"/>
          </rPr>
          <t>Die Länge des RRBs an der Oberkante.</t>
        </r>
      </text>
    </comment>
    <comment ref="M23" authorId="0" shapeId="0">
      <text>
        <r>
          <rPr>
            <b/>
            <sz val="8"/>
            <color indexed="81"/>
            <rFont val="Tahoma"/>
          </rPr>
          <t xml:space="preserve">Info:
</t>
        </r>
        <r>
          <rPr>
            <sz val="8"/>
            <color indexed="81"/>
            <rFont val="Tahoma"/>
            <family val="2"/>
          </rPr>
          <t>Volumen des Rückhaltebeckens inkl. Freibord
VRRB=((z</t>
        </r>
        <r>
          <rPr>
            <vertAlign val="subscript"/>
            <sz val="8"/>
            <color indexed="81"/>
            <rFont val="Tahoma"/>
            <family val="2"/>
          </rPr>
          <t>RRB</t>
        </r>
        <r>
          <rPr>
            <sz val="8"/>
            <color indexed="81"/>
            <rFont val="Tahoma"/>
            <family val="2"/>
          </rPr>
          <t>+z</t>
        </r>
        <r>
          <rPr>
            <vertAlign val="subscript"/>
            <sz val="8"/>
            <color indexed="81"/>
            <rFont val="Tahoma"/>
            <family val="2"/>
          </rPr>
          <t>Freibord</t>
        </r>
        <r>
          <rPr>
            <sz val="8"/>
            <color indexed="81"/>
            <rFont val="Tahoma"/>
            <family val="2"/>
          </rPr>
          <t>)/3)*(A</t>
        </r>
        <r>
          <rPr>
            <vertAlign val="subscript"/>
            <sz val="8"/>
            <color indexed="81"/>
            <rFont val="Tahoma"/>
            <family val="2"/>
          </rPr>
          <t>unten</t>
        </r>
        <r>
          <rPr>
            <sz val="8"/>
            <color indexed="81"/>
            <rFont val="Tahoma"/>
            <family val="2"/>
          </rPr>
          <t>+A</t>
        </r>
        <r>
          <rPr>
            <vertAlign val="subscript"/>
            <sz val="8"/>
            <color indexed="81"/>
            <rFont val="Tahoma"/>
            <family val="2"/>
          </rPr>
          <t>oben</t>
        </r>
        <r>
          <rPr>
            <sz val="8"/>
            <color indexed="81"/>
            <rFont val="Tahoma"/>
            <family val="2"/>
          </rPr>
          <t>+Wurzel(A</t>
        </r>
        <r>
          <rPr>
            <vertAlign val="subscript"/>
            <sz val="8"/>
            <color indexed="81"/>
            <rFont val="Tahoma"/>
            <family val="2"/>
          </rPr>
          <t>unten</t>
        </r>
        <r>
          <rPr>
            <sz val="8"/>
            <color indexed="81"/>
            <rFont val="Tahoma"/>
            <family val="2"/>
          </rPr>
          <t>*A</t>
        </r>
        <r>
          <rPr>
            <vertAlign val="subscript"/>
            <sz val="8"/>
            <color indexed="81"/>
            <rFont val="Tahoma"/>
            <family val="2"/>
          </rPr>
          <t>oben</t>
        </r>
        <r>
          <rPr>
            <sz val="8"/>
            <color indexed="81"/>
            <rFont val="Tahoma"/>
            <family val="2"/>
          </rPr>
          <t>))</t>
        </r>
      </text>
    </comment>
    <comment ref="C26" authorId="0" shapeId="0">
      <text>
        <r>
          <rPr>
            <b/>
            <sz val="8"/>
            <color indexed="81"/>
            <rFont val="Tahoma"/>
          </rPr>
          <t xml:space="preserve">Info:
</t>
        </r>
        <r>
          <rPr>
            <sz val="8"/>
            <color indexed="81"/>
            <rFont val="Tahoma"/>
            <family val="2"/>
          </rPr>
          <t>Die Breite des RRBs an der Sohle.</t>
        </r>
      </text>
    </comment>
    <comment ref="F26" authorId="0" shapeId="0">
      <text>
        <r>
          <rPr>
            <b/>
            <sz val="8"/>
            <color indexed="81"/>
            <rFont val="Tahoma"/>
          </rPr>
          <t xml:space="preserve">Info:
</t>
        </r>
        <r>
          <rPr>
            <sz val="8"/>
            <color indexed="81"/>
            <rFont val="Tahoma"/>
            <family val="2"/>
          </rPr>
          <t>Die Breite des RRBs an der Oberkante.</t>
        </r>
      </text>
    </comment>
    <comment ref="M26" authorId="0" shapeId="0">
      <text>
        <r>
          <rPr>
            <b/>
            <sz val="8"/>
            <color indexed="81"/>
            <rFont val="Tahoma"/>
          </rPr>
          <t>Info:</t>
        </r>
        <r>
          <rPr>
            <sz val="8"/>
            <color indexed="81"/>
            <rFont val="Tahoma"/>
          </rPr>
          <t xml:space="preserve">
Böschungswinkel</t>
        </r>
        <r>
          <rPr>
            <vertAlign val="subscript"/>
            <sz val="8"/>
            <color indexed="81"/>
            <rFont val="Tahoma"/>
            <family val="2"/>
          </rPr>
          <t xml:space="preserve">l </t>
        </r>
        <r>
          <rPr>
            <sz val="8"/>
            <color indexed="81"/>
            <rFont val="Tahoma"/>
          </rPr>
          <t>= asin((z</t>
        </r>
        <r>
          <rPr>
            <vertAlign val="subscript"/>
            <sz val="8"/>
            <color indexed="81"/>
            <rFont val="Tahoma"/>
            <family val="2"/>
          </rPr>
          <t xml:space="preserve">RRB </t>
        </r>
        <r>
          <rPr>
            <sz val="8"/>
            <color indexed="81"/>
            <rFont val="Tahoma"/>
          </rPr>
          <t>+ z</t>
        </r>
        <r>
          <rPr>
            <vertAlign val="subscript"/>
            <sz val="8"/>
            <color indexed="81"/>
            <rFont val="Tahoma"/>
            <family val="2"/>
          </rPr>
          <t>Freibord</t>
        </r>
        <r>
          <rPr>
            <sz val="8"/>
            <color indexed="81"/>
            <rFont val="Tahoma"/>
          </rPr>
          <t>) * sin(90)/l</t>
        </r>
        <r>
          <rPr>
            <vertAlign val="subscript"/>
            <sz val="8"/>
            <color indexed="81"/>
            <rFont val="Tahoma"/>
            <family val="2"/>
          </rPr>
          <t>Böschung,l</t>
        </r>
        <r>
          <rPr>
            <sz val="8"/>
            <color indexed="81"/>
            <rFont val="Tahoma"/>
          </rPr>
          <t>) 
!!! Bei Böschungswinkel &gt; 35° besteht Grundbruchgefahr !!!</t>
        </r>
      </text>
    </comment>
    <comment ref="C29" authorId="0" shapeId="0">
      <text>
        <r>
          <rPr>
            <b/>
            <sz val="8"/>
            <color indexed="81"/>
            <rFont val="Tahoma"/>
          </rPr>
          <t>Info:</t>
        </r>
        <r>
          <rPr>
            <sz val="8"/>
            <color indexed="81"/>
            <rFont val="Tahoma"/>
          </rPr>
          <t xml:space="preserve">
Grundfläche des RRBs
A</t>
        </r>
        <r>
          <rPr>
            <vertAlign val="subscript"/>
            <sz val="8"/>
            <color indexed="81"/>
            <rFont val="Tahoma"/>
            <family val="2"/>
          </rPr>
          <t>unten</t>
        </r>
        <r>
          <rPr>
            <sz val="8"/>
            <color indexed="81"/>
            <rFont val="Tahoma"/>
          </rPr>
          <t xml:space="preserve"> = l</t>
        </r>
        <r>
          <rPr>
            <vertAlign val="subscript"/>
            <sz val="8"/>
            <color indexed="81"/>
            <rFont val="Tahoma"/>
            <family val="2"/>
          </rPr>
          <t>RRB,unten</t>
        </r>
        <r>
          <rPr>
            <sz val="8"/>
            <color indexed="81"/>
            <rFont val="Tahoma"/>
          </rPr>
          <t xml:space="preserve"> * b</t>
        </r>
        <r>
          <rPr>
            <vertAlign val="subscript"/>
            <sz val="8"/>
            <color indexed="81"/>
            <rFont val="Tahoma"/>
            <family val="2"/>
          </rPr>
          <t>RRB,unten</t>
        </r>
        <r>
          <rPr>
            <sz val="8"/>
            <color indexed="81"/>
            <rFont val="Tahoma"/>
          </rPr>
          <t xml:space="preserve">
</t>
        </r>
      </text>
    </comment>
    <comment ref="F29" authorId="0" shapeId="0">
      <text>
        <r>
          <rPr>
            <b/>
            <sz val="8"/>
            <color indexed="81"/>
            <rFont val="Tahoma"/>
          </rPr>
          <t xml:space="preserve">Info:
</t>
        </r>
        <r>
          <rPr>
            <sz val="8"/>
            <color indexed="81"/>
            <rFont val="Tahoma"/>
            <family val="2"/>
          </rPr>
          <t>Deckfläche des RRBs
A</t>
        </r>
        <r>
          <rPr>
            <vertAlign val="subscript"/>
            <sz val="8"/>
            <color indexed="81"/>
            <rFont val="Tahoma"/>
            <family val="2"/>
          </rPr>
          <t>oben</t>
        </r>
        <r>
          <rPr>
            <sz val="8"/>
            <color indexed="81"/>
            <rFont val="Tahoma"/>
            <family val="2"/>
          </rPr>
          <t xml:space="preserve"> = l</t>
        </r>
        <r>
          <rPr>
            <vertAlign val="subscript"/>
            <sz val="8"/>
            <color indexed="81"/>
            <rFont val="Tahoma"/>
            <family val="2"/>
          </rPr>
          <t>RRB,oben</t>
        </r>
        <r>
          <rPr>
            <sz val="8"/>
            <color indexed="81"/>
            <rFont val="Tahoma"/>
            <family val="2"/>
          </rPr>
          <t xml:space="preserve"> * b</t>
        </r>
        <r>
          <rPr>
            <vertAlign val="subscript"/>
            <sz val="8"/>
            <color indexed="81"/>
            <rFont val="Tahoma"/>
            <family val="2"/>
          </rPr>
          <t>RRB,oben</t>
        </r>
        <r>
          <rPr>
            <sz val="8"/>
            <color indexed="81"/>
            <rFont val="Tahoma"/>
          </rPr>
          <t xml:space="preserve">
</t>
        </r>
      </text>
    </comment>
    <comment ref="M29" authorId="0" shapeId="0">
      <text>
        <r>
          <rPr>
            <b/>
            <sz val="8"/>
            <color indexed="81"/>
            <rFont val="Tahoma"/>
          </rPr>
          <t xml:space="preserve">Info:
</t>
        </r>
        <r>
          <rPr>
            <sz val="8"/>
            <color indexed="81"/>
            <rFont val="Tahoma"/>
            <family val="2"/>
          </rPr>
          <t>Böschungswinkel</t>
        </r>
        <r>
          <rPr>
            <vertAlign val="subscript"/>
            <sz val="8"/>
            <color indexed="81"/>
            <rFont val="Tahoma"/>
            <family val="2"/>
          </rPr>
          <t xml:space="preserve">b </t>
        </r>
        <r>
          <rPr>
            <sz val="8"/>
            <color indexed="81"/>
            <rFont val="Tahoma"/>
            <family val="2"/>
          </rPr>
          <t>= asin((z</t>
        </r>
        <r>
          <rPr>
            <vertAlign val="subscript"/>
            <sz val="8"/>
            <color indexed="81"/>
            <rFont val="Tahoma"/>
            <family val="2"/>
          </rPr>
          <t>RRB</t>
        </r>
        <r>
          <rPr>
            <sz val="8"/>
            <color indexed="81"/>
            <rFont val="Tahoma"/>
            <family val="2"/>
          </rPr>
          <t>+z</t>
        </r>
        <r>
          <rPr>
            <vertAlign val="subscript"/>
            <sz val="8"/>
            <color indexed="81"/>
            <rFont val="Tahoma"/>
            <family val="2"/>
          </rPr>
          <t>Freibord</t>
        </r>
        <r>
          <rPr>
            <sz val="8"/>
            <color indexed="81"/>
            <rFont val="Tahoma"/>
            <family val="2"/>
          </rPr>
          <t>) * sin(90)/l</t>
        </r>
        <r>
          <rPr>
            <vertAlign val="subscript"/>
            <sz val="8"/>
            <color indexed="81"/>
            <rFont val="Tahoma"/>
            <family val="2"/>
          </rPr>
          <t>Böschung,b</t>
        </r>
        <r>
          <rPr>
            <sz val="8"/>
            <color indexed="81"/>
            <rFont val="Tahoma"/>
            <family val="2"/>
          </rPr>
          <t>)</t>
        </r>
        <r>
          <rPr>
            <sz val="8"/>
            <color indexed="81"/>
            <rFont val="Tahoma"/>
          </rPr>
          <t xml:space="preserve">
!!! Bei Böschungswinkel &gt; 35° besteht Grundbruchgefahr !!!</t>
        </r>
      </text>
    </comment>
    <comment ref="C32" authorId="0" shapeId="0">
      <text>
        <r>
          <rPr>
            <b/>
            <sz val="8"/>
            <color indexed="81"/>
            <rFont val="Tahoma"/>
          </rPr>
          <t>Info:</t>
        </r>
        <r>
          <rPr>
            <sz val="8"/>
            <color indexed="81"/>
            <rFont val="Tahoma"/>
          </rPr>
          <t xml:space="preserve">
Länge der Böschung auf der Längsseite
l</t>
        </r>
        <r>
          <rPr>
            <vertAlign val="subscript"/>
            <sz val="8"/>
            <color indexed="81"/>
            <rFont val="Tahoma"/>
            <family val="2"/>
          </rPr>
          <t>Böschung,l</t>
        </r>
        <r>
          <rPr>
            <sz val="8"/>
            <color indexed="81"/>
            <rFont val="Tahoma"/>
          </rPr>
          <t xml:space="preserve"> = Wurzel((z</t>
        </r>
        <r>
          <rPr>
            <vertAlign val="subscript"/>
            <sz val="8"/>
            <color indexed="81"/>
            <rFont val="Tahoma"/>
            <family val="2"/>
          </rPr>
          <t>RRB</t>
        </r>
        <r>
          <rPr>
            <sz val="8"/>
            <color indexed="81"/>
            <rFont val="Tahoma"/>
          </rPr>
          <t>+z</t>
        </r>
        <r>
          <rPr>
            <vertAlign val="subscript"/>
            <sz val="8"/>
            <color indexed="81"/>
            <rFont val="Tahoma"/>
            <family val="2"/>
          </rPr>
          <t>Freibord</t>
        </r>
        <r>
          <rPr>
            <sz val="8"/>
            <color indexed="81"/>
            <rFont val="Tahoma"/>
          </rPr>
          <t>)</t>
        </r>
        <r>
          <rPr>
            <vertAlign val="superscript"/>
            <sz val="8"/>
            <color indexed="81"/>
            <rFont val="Tahoma"/>
            <family val="2"/>
          </rPr>
          <t>2</t>
        </r>
        <r>
          <rPr>
            <sz val="8"/>
            <color indexed="81"/>
            <rFont val="Tahoma"/>
          </rPr>
          <t>-((l</t>
        </r>
        <r>
          <rPr>
            <vertAlign val="subscript"/>
            <sz val="8"/>
            <color indexed="81"/>
            <rFont val="Tahoma"/>
            <family val="2"/>
          </rPr>
          <t>RRB,oben</t>
        </r>
        <r>
          <rPr>
            <sz val="8"/>
            <color indexed="81"/>
            <rFont val="Tahoma"/>
          </rPr>
          <t xml:space="preserve"> - l</t>
        </r>
        <r>
          <rPr>
            <vertAlign val="subscript"/>
            <sz val="8"/>
            <color indexed="81"/>
            <rFont val="Tahoma"/>
            <family val="2"/>
          </rPr>
          <t>RRB,unten</t>
        </r>
        <r>
          <rPr>
            <sz val="8"/>
            <color indexed="81"/>
            <rFont val="Tahoma"/>
          </rPr>
          <t>)</t>
        </r>
        <r>
          <rPr>
            <vertAlign val="superscript"/>
            <sz val="8"/>
            <color indexed="81"/>
            <rFont val="Tahoma"/>
            <family val="2"/>
          </rPr>
          <t>2</t>
        </r>
        <r>
          <rPr>
            <sz val="8"/>
            <color indexed="81"/>
            <rFont val="Tahoma"/>
          </rPr>
          <t>))</t>
        </r>
      </text>
    </comment>
    <comment ref="F32" authorId="0" shapeId="0">
      <text>
        <r>
          <rPr>
            <b/>
            <sz val="8"/>
            <color indexed="81"/>
            <rFont val="Tahoma"/>
          </rPr>
          <t xml:space="preserve">Info:
</t>
        </r>
        <r>
          <rPr>
            <sz val="8"/>
            <color indexed="81"/>
            <rFont val="Tahoma"/>
            <family val="2"/>
          </rPr>
          <t>Länge der Böschung auf der Längsseite
l</t>
        </r>
        <r>
          <rPr>
            <vertAlign val="subscript"/>
            <sz val="8"/>
            <color indexed="81"/>
            <rFont val="Tahoma"/>
            <family val="2"/>
          </rPr>
          <t>Böschung,b</t>
        </r>
        <r>
          <rPr>
            <sz val="8"/>
            <color indexed="81"/>
            <rFont val="Tahoma"/>
            <family val="2"/>
          </rPr>
          <t xml:space="preserve"> = Wurzel((z</t>
        </r>
        <r>
          <rPr>
            <vertAlign val="subscript"/>
            <sz val="8"/>
            <color indexed="81"/>
            <rFont val="Tahoma"/>
            <family val="2"/>
          </rPr>
          <t>RRB</t>
        </r>
        <r>
          <rPr>
            <sz val="8"/>
            <color indexed="81"/>
            <rFont val="Tahoma"/>
            <family val="2"/>
          </rPr>
          <t>+z</t>
        </r>
        <r>
          <rPr>
            <vertAlign val="subscript"/>
            <sz val="8"/>
            <color indexed="81"/>
            <rFont val="Tahoma"/>
            <family val="2"/>
          </rPr>
          <t>Freibord</t>
        </r>
        <r>
          <rPr>
            <sz val="8"/>
            <color indexed="81"/>
            <rFont val="Tahoma"/>
            <family val="2"/>
          </rPr>
          <t>)</t>
        </r>
        <r>
          <rPr>
            <vertAlign val="superscript"/>
            <sz val="8"/>
            <color indexed="81"/>
            <rFont val="Tahoma"/>
            <family val="2"/>
          </rPr>
          <t>2</t>
        </r>
        <r>
          <rPr>
            <sz val="8"/>
            <color indexed="81"/>
            <rFont val="Tahoma"/>
            <family val="2"/>
          </rPr>
          <t>-(b</t>
        </r>
        <r>
          <rPr>
            <vertAlign val="subscript"/>
            <sz val="8"/>
            <color indexed="81"/>
            <rFont val="Tahoma"/>
            <family val="2"/>
          </rPr>
          <t>RRB,oben</t>
        </r>
        <r>
          <rPr>
            <sz val="8"/>
            <color indexed="81"/>
            <rFont val="Tahoma"/>
            <family val="2"/>
          </rPr>
          <t xml:space="preserve"> - b</t>
        </r>
        <r>
          <rPr>
            <vertAlign val="subscript"/>
            <sz val="8"/>
            <color indexed="81"/>
            <rFont val="Tahoma"/>
            <family val="2"/>
          </rPr>
          <t>RRB,unten</t>
        </r>
        <r>
          <rPr>
            <sz val="8"/>
            <color indexed="81"/>
            <rFont val="Tahoma"/>
            <family val="2"/>
          </rPr>
          <t>)</t>
        </r>
        <r>
          <rPr>
            <vertAlign val="superscript"/>
            <sz val="8"/>
            <color indexed="81"/>
            <rFont val="Tahoma"/>
            <family val="2"/>
          </rPr>
          <t>2</t>
        </r>
        <r>
          <rPr>
            <sz val="8"/>
            <color indexed="81"/>
            <rFont val="Tahoma"/>
            <family val="2"/>
          </rPr>
          <t>))</t>
        </r>
      </text>
    </comment>
    <comment ref="C36" authorId="0" shapeId="0">
      <text>
        <r>
          <rPr>
            <b/>
            <sz val="8"/>
            <color indexed="81"/>
            <rFont val="Tahoma"/>
          </rPr>
          <t>Info:</t>
        </r>
        <r>
          <rPr>
            <sz val="8"/>
            <color indexed="81"/>
            <rFont val="Tahoma"/>
          </rPr>
          <t xml:space="preserve">
Innendurchmesser des Stauraumkanals</t>
        </r>
      </text>
    </comment>
    <comment ref="M36" authorId="0" shapeId="0">
      <text>
        <r>
          <rPr>
            <b/>
            <sz val="8"/>
            <color indexed="81"/>
            <rFont val="Tahoma"/>
          </rPr>
          <t>Info:</t>
        </r>
        <r>
          <rPr>
            <sz val="8"/>
            <color indexed="81"/>
            <rFont val="Tahoma"/>
          </rPr>
          <t xml:space="preserve">
Das vorhandene Volumen im Stauraumkanal
V</t>
        </r>
        <r>
          <rPr>
            <vertAlign val="subscript"/>
            <sz val="8"/>
            <color indexed="81"/>
            <rFont val="Tahoma"/>
            <family val="2"/>
          </rPr>
          <t>Stauraumkanal</t>
        </r>
        <r>
          <rPr>
            <sz val="8"/>
            <color indexed="81"/>
            <rFont val="Tahoma"/>
          </rPr>
          <t>=PI(DN/2)</t>
        </r>
        <r>
          <rPr>
            <vertAlign val="superscript"/>
            <sz val="8"/>
            <color indexed="81"/>
            <rFont val="Tahoma"/>
            <family val="2"/>
          </rPr>
          <t xml:space="preserve">2 </t>
        </r>
        <r>
          <rPr>
            <sz val="8"/>
            <color indexed="81"/>
            <rFont val="Tahoma"/>
          </rPr>
          <t>* Länge</t>
        </r>
      </text>
    </comment>
  </commentList>
</comments>
</file>

<file path=xl/sharedStrings.xml><?xml version="1.0" encoding="utf-8"?>
<sst xmlns="http://schemas.openxmlformats.org/spreadsheetml/2006/main" count="256" uniqueCount="189">
  <si>
    <t>Einführung - Berechnung eines Rückhalteraumes nach DWA-A 117</t>
  </si>
  <si>
    <t>Info/Einleitung</t>
  </si>
  <si>
    <t>Quellenangabe</t>
  </si>
  <si>
    <t xml:space="preserve">DWA - Deutsche Vereinigung für Wasserwirtschaft, Abwasser und Abfall e.V. (2006): </t>
  </si>
  <si>
    <t>DWA-Regelwerk, Arbeitsblatt DWA-A 117, Bemessung von Regenrückhalteräumen. Hennef (Selbstverlag). ISBN 3-937758-75-5</t>
  </si>
  <si>
    <t>Auswahlmenü</t>
  </si>
  <si>
    <t>Information:</t>
  </si>
  <si>
    <t>Infodatenblatt - Abflussbeiwert</t>
  </si>
  <si>
    <t>Abflussbeiwerte verschiedener Flächen:</t>
  </si>
  <si>
    <t>Notizen:</t>
  </si>
  <si>
    <t>Flächentyp</t>
  </si>
  <si>
    <t>Art der Befestigung</t>
  </si>
  <si>
    <t>Schrägdach</t>
  </si>
  <si>
    <t>Metall, Glas, Schiefer, Faserzement</t>
  </si>
  <si>
    <t>-</t>
  </si>
  <si>
    <t>Ziegel, Dachpappe</t>
  </si>
  <si>
    <t>Flachdach</t>
  </si>
  <si>
    <t>Metall, Glas, Faserzement</t>
  </si>
  <si>
    <t>Neigung bis 3° oder ca. 5%</t>
  </si>
  <si>
    <t>Dachpappe</t>
  </si>
  <si>
    <t>Kies</t>
  </si>
  <si>
    <t>Gründach</t>
  </si>
  <si>
    <t>humusiert &lt; 10 cm Aufbau</t>
  </si>
  <si>
    <t>Neigung bis 15° oder ca. 25 %</t>
  </si>
  <si>
    <t>humusiert &gt; 10 cm Aufbau</t>
  </si>
  <si>
    <t>Straßen, Wege, Plätze (flach)</t>
  </si>
  <si>
    <t>Asphalt, fugenloser Beton</t>
  </si>
  <si>
    <t>Pflaster mit dichten Fugen</t>
  </si>
  <si>
    <t>fester Kiesbelag</t>
  </si>
  <si>
    <t>Pflaster mit offenen Fugen</t>
  </si>
  <si>
    <t>lockerer Kiesbelag, Schotterrasen</t>
  </si>
  <si>
    <t>Verbundsteine mit Fugen, Sickersteine</t>
  </si>
  <si>
    <t>Rasengittersteine</t>
  </si>
  <si>
    <t>Böschungen, Banketten und</t>
  </si>
  <si>
    <t>toniger Boden</t>
  </si>
  <si>
    <t>Gräben</t>
  </si>
  <si>
    <t>lehmiger Sandboden</t>
  </si>
  <si>
    <t>Kies- und Sandboden</t>
  </si>
  <si>
    <t>Gärten, Wiesen und Kulturland</t>
  </si>
  <si>
    <t>flaches Gelände</t>
  </si>
  <si>
    <t>steiles Gelände</t>
  </si>
  <si>
    <t>Eingabeblatt - Flächendaten</t>
  </si>
  <si>
    <t>Eingangsdaten:</t>
  </si>
  <si>
    <t>Beschreibung der Fläche</t>
  </si>
  <si>
    <t>[m²]</t>
  </si>
  <si>
    <t>[-]</t>
  </si>
  <si>
    <t>Gesamtfläche</t>
  </si>
  <si>
    <t>Teilfläche 1</t>
  </si>
  <si>
    <t>Teilfläche 2</t>
  </si>
  <si>
    <t>Teilfläche 3</t>
  </si>
  <si>
    <t>Teilfläche 4</t>
  </si>
  <si>
    <t>Teilfläche 5</t>
  </si>
  <si>
    <t>Teilfläche 6</t>
  </si>
  <si>
    <t>Teilfläche 7</t>
  </si>
  <si>
    <t>Teilfläche 8</t>
  </si>
  <si>
    <t>Teilfläche 9</t>
  </si>
  <si>
    <t>Teilfläche 10</t>
  </si>
  <si>
    <t>Teilfläche 11</t>
  </si>
  <si>
    <t>Teilfläche 12</t>
  </si>
  <si>
    <t>Teilfläche 13</t>
  </si>
  <si>
    <t>Teilfläche 14</t>
  </si>
  <si>
    <t>Teilfläche 15</t>
  </si>
  <si>
    <t>Datenblatt - Berechnung des Speichervolumens nach DWA A-117 - einfaches Berechnungsverfahren</t>
  </si>
  <si>
    <t>Projektdaten:</t>
  </si>
  <si>
    <t>Name</t>
  </si>
  <si>
    <t>Datum</t>
  </si>
  <si>
    <t>Lage</t>
  </si>
  <si>
    <t>Projekt-ID</t>
  </si>
  <si>
    <t>Bearbeiter</t>
  </si>
  <si>
    <t>Bauweise</t>
  </si>
  <si>
    <t>Ergebnisdaten:</t>
  </si>
  <si>
    <t>Flächendaten</t>
  </si>
  <si>
    <t>Regendaten</t>
  </si>
  <si>
    <t>Volumen</t>
  </si>
  <si>
    <t>[ha]</t>
  </si>
  <si>
    <t>D</t>
  </si>
  <si>
    <t>V</t>
  </si>
  <si>
    <t>[h]</t>
  </si>
  <si>
    <t>[min]</t>
  </si>
  <si>
    <t>[l/(s*ha)]</t>
  </si>
  <si>
    <t>[m³]</t>
  </si>
  <si>
    <t>D =</t>
  </si>
  <si>
    <t>Abflussdaten</t>
  </si>
  <si>
    <t>rD(n) =</t>
  </si>
  <si>
    <t>[l/s]</t>
  </si>
  <si>
    <t>n</t>
  </si>
  <si>
    <t>[1/a]</t>
  </si>
  <si>
    <t>benötigtes Speichervolumen</t>
  </si>
  <si>
    <t>Regenrückhaltebecken (RRB)</t>
  </si>
  <si>
    <t>[m]</t>
  </si>
  <si>
    <t>Böschung</t>
  </si>
  <si>
    <t>geplante Maße des Stauraumkanals</t>
  </si>
  <si>
    <t>Stauraumkanal (SRK)</t>
  </si>
  <si>
    <t>[mm]</t>
  </si>
  <si>
    <t>Länge</t>
  </si>
  <si>
    <t>Speicherraum</t>
  </si>
  <si>
    <t>RRB_oderSRK</t>
  </si>
  <si>
    <t>hn</t>
  </si>
  <si>
    <t>[m³/ha]</t>
  </si>
  <si>
    <r>
      <t>Bezug:</t>
    </r>
    <r>
      <rPr>
        <i/>
        <sz val="10"/>
        <rFont val="Arial"/>
        <family val="2"/>
      </rPr>
      <t xml:space="preserve"> DWA, Theodor-Heuss-Allee 17, 53773 Hennef, </t>
    </r>
    <r>
      <rPr>
        <b/>
        <i/>
        <sz val="10"/>
        <rFont val="Arial"/>
        <family val="2"/>
      </rPr>
      <t>E-Mail:</t>
    </r>
    <r>
      <rPr>
        <i/>
        <sz val="10"/>
        <rFont val="Arial"/>
        <family val="2"/>
      </rPr>
      <t xml:space="preserve"> kundenzentrum@dwa.de, </t>
    </r>
    <r>
      <rPr>
        <b/>
        <i/>
        <sz val="10"/>
        <rFont val="Arial"/>
        <family val="2"/>
      </rPr>
      <t>Web:</t>
    </r>
    <r>
      <rPr>
        <i/>
        <sz val="10"/>
        <rFont val="Arial"/>
        <family val="2"/>
      </rPr>
      <t xml:space="preserve"> www.dwa.de</t>
    </r>
  </si>
  <si>
    <r>
      <t>Abflußbeiwert (</t>
    </r>
    <r>
      <rPr>
        <b/>
        <sz val="10"/>
        <rFont val="Symbol"/>
        <family val="1"/>
        <charset val="2"/>
      </rPr>
      <t>Y</t>
    </r>
    <r>
      <rPr>
        <b/>
        <sz val="10"/>
        <rFont val="Arial"/>
        <family val="2"/>
      </rPr>
      <t>)</t>
    </r>
  </si>
  <si>
    <r>
      <t>A</t>
    </r>
    <r>
      <rPr>
        <b/>
        <vertAlign val="subscript"/>
        <sz val="10"/>
        <rFont val="Arial"/>
        <family val="2"/>
      </rPr>
      <t>E</t>
    </r>
  </si>
  <si>
    <r>
      <t>Y</t>
    </r>
    <r>
      <rPr>
        <b/>
        <vertAlign val="subscript"/>
        <sz val="10"/>
        <rFont val="Arial"/>
        <family val="2"/>
      </rPr>
      <t>m</t>
    </r>
  </si>
  <si>
    <r>
      <t>A</t>
    </r>
    <r>
      <rPr>
        <b/>
        <vertAlign val="subscript"/>
        <sz val="10"/>
        <rFont val="Arial"/>
        <family val="2"/>
      </rPr>
      <t>u</t>
    </r>
  </si>
  <si>
    <r>
      <t>A</t>
    </r>
    <r>
      <rPr>
        <vertAlign val="subscript"/>
        <sz val="9"/>
        <rFont val="Arial"/>
        <family val="2"/>
      </rPr>
      <t>E,k</t>
    </r>
  </si>
  <si>
    <r>
      <t>r</t>
    </r>
    <r>
      <rPr>
        <b/>
        <vertAlign val="subscript"/>
        <sz val="9"/>
        <rFont val="Arial"/>
        <family val="2"/>
      </rPr>
      <t>D(n)</t>
    </r>
  </si>
  <si>
    <r>
      <t>t</t>
    </r>
    <r>
      <rPr>
        <b/>
        <vertAlign val="subscript"/>
        <sz val="9"/>
        <rFont val="Arial"/>
        <family val="2"/>
      </rPr>
      <t>RRB</t>
    </r>
    <r>
      <rPr>
        <b/>
        <sz val="9"/>
        <rFont val="Arial"/>
        <family val="2"/>
      </rPr>
      <t xml:space="preserve"> =</t>
    </r>
  </si>
  <si>
    <r>
      <t>A</t>
    </r>
    <r>
      <rPr>
        <b/>
        <vertAlign val="subscript"/>
        <sz val="9"/>
        <rFont val="Arial"/>
        <family val="2"/>
      </rPr>
      <t>u</t>
    </r>
    <r>
      <rPr>
        <b/>
        <sz val="9"/>
        <rFont val="Arial"/>
        <family val="2"/>
      </rPr>
      <t xml:space="preserve"> </t>
    </r>
  </si>
  <si>
    <r>
      <t>V</t>
    </r>
    <r>
      <rPr>
        <b/>
        <vertAlign val="subscript"/>
        <sz val="10"/>
        <rFont val="Arial"/>
        <family val="2"/>
      </rPr>
      <t>Max</t>
    </r>
    <r>
      <rPr>
        <b/>
        <sz val="10"/>
        <rFont val="Arial"/>
        <family val="2"/>
      </rPr>
      <t xml:space="preserve"> =</t>
    </r>
  </si>
  <si>
    <r>
      <t>Q</t>
    </r>
    <r>
      <rPr>
        <vertAlign val="subscript"/>
        <sz val="9"/>
        <rFont val="Arial"/>
        <family val="2"/>
      </rPr>
      <t>t24</t>
    </r>
  </si>
  <si>
    <r>
      <t>Q</t>
    </r>
    <r>
      <rPr>
        <vertAlign val="subscript"/>
        <sz val="9"/>
        <rFont val="Arial"/>
        <family val="2"/>
      </rPr>
      <t>Dr,max</t>
    </r>
  </si>
  <si>
    <r>
      <t>q</t>
    </r>
    <r>
      <rPr>
        <b/>
        <vertAlign val="subscript"/>
        <sz val="9"/>
        <rFont val="Arial"/>
        <family val="2"/>
      </rPr>
      <t>Dr,R,u</t>
    </r>
  </si>
  <si>
    <r>
      <t>f</t>
    </r>
    <r>
      <rPr>
        <b/>
        <vertAlign val="subscript"/>
        <sz val="9"/>
        <rFont val="Arial"/>
        <family val="2"/>
      </rPr>
      <t>z</t>
    </r>
  </si>
  <si>
    <r>
      <t>t</t>
    </r>
    <r>
      <rPr>
        <b/>
        <vertAlign val="subscript"/>
        <sz val="9"/>
        <rFont val="Arial"/>
        <family val="2"/>
      </rPr>
      <t>f</t>
    </r>
  </si>
  <si>
    <r>
      <t>f</t>
    </r>
    <r>
      <rPr>
        <b/>
        <vertAlign val="subscript"/>
        <sz val="9"/>
        <rFont val="Arial"/>
        <family val="2"/>
      </rPr>
      <t>a, interpoliert</t>
    </r>
  </si>
  <si>
    <r>
      <t>V</t>
    </r>
    <r>
      <rPr>
        <b/>
        <vertAlign val="subscript"/>
        <sz val="9"/>
        <rFont val="Arial"/>
        <family val="2"/>
      </rPr>
      <t>max</t>
    </r>
  </si>
  <si>
    <r>
      <t>z</t>
    </r>
    <r>
      <rPr>
        <b/>
        <vertAlign val="subscript"/>
        <sz val="9"/>
        <rFont val="Arial"/>
        <family val="2"/>
      </rPr>
      <t>RRB</t>
    </r>
  </si>
  <si>
    <t>=</t>
  </si>
  <si>
    <t>Dies ist das Auswahlmenü. Von hier gelangen Sie zu allen anderen Datenblättern. Auf den Datenblättern</t>
  </si>
  <si>
    <r>
      <t>l</t>
    </r>
    <r>
      <rPr>
        <b/>
        <vertAlign val="subscript"/>
        <sz val="9"/>
        <rFont val="Arial"/>
        <family val="2"/>
      </rPr>
      <t>RRB,oben</t>
    </r>
  </si>
  <si>
    <r>
      <t>b</t>
    </r>
    <r>
      <rPr>
        <b/>
        <vertAlign val="subscript"/>
        <sz val="9"/>
        <rFont val="Arial"/>
        <family val="2"/>
      </rPr>
      <t>RRB,oben</t>
    </r>
  </si>
  <si>
    <t>Maßgebliches Regenereignis</t>
  </si>
  <si>
    <t>l/(s*ha)</t>
  </si>
  <si>
    <t>Volumen und Entleerungszeit des Stauraums</t>
  </si>
  <si>
    <t>weitere Daten</t>
  </si>
  <si>
    <t>Anfallende Regenmengen (Antragsformular Seite 2 unten)</t>
  </si>
  <si>
    <t>[m³/d]</t>
  </si>
  <si>
    <t>[m³/2h]</t>
  </si>
  <si>
    <t>[m³/a]</t>
  </si>
  <si>
    <r>
      <t>z</t>
    </r>
    <r>
      <rPr>
        <b/>
        <vertAlign val="subscript"/>
        <sz val="9"/>
        <rFont val="Arial"/>
        <family val="2"/>
      </rPr>
      <t>Freibord</t>
    </r>
  </si>
  <si>
    <t>l oben</t>
  </si>
  <si>
    <t>b oben</t>
  </si>
  <si>
    <t>l unten</t>
  </si>
  <si>
    <t>b unten</t>
  </si>
  <si>
    <t>h</t>
  </si>
  <si>
    <t>hs</t>
  </si>
  <si>
    <t>A oben</t>
  </si>
  <si>
    <t>A unten</t>
  </si>
  <si>
    <r>
      <t>l</t>
    </r>
    <r>
      <rPr>
        <b/>
        <vertAlign val="subscript"/>
        <sz val="9"/>
        <rFont val="Arial"/>
        <family val="2"/>
      </rPr>
      <t>RRB,unten</t>
    </r>
  </si>
  <si>
    <r>
      <t>b</t>
    </r>
    <r>
      <rPr>
        <b/>
        <vertAlign val="subscript"/>
        <sz val="9"/>
        <rFont val="Arial"/>
        <family val="2"/>
      </rPr>
      <t>RRB,unten</t>
    </r>
  </si>
  <si>
    <r>
      <t>A</t>
    </r>
    <r>
      <rPr>
        <b/>
        <vertAlign val="subscript"/>
        <sz val="9"/>
        <rFont val="Arial"/>
        <family val="2"/>
      </rPr>
      <t>unten</t>
    </r>
  </si>
  <si>
    <r>
      <t>A</t>
    </r>
    <r>
      <rPr>
        <b/>
        <vertAlign val="subscript"/>
        <sz val="9"/>
        <rFont val="Arial"/>
        <family val="2"/>
      </rPr>
      <t>oben</t>
    </r>
  </si>
  <si>
    <r>
      <t>[m</t>
    </r>
    <r>
      <rPr>
        <b/>
        <vertAlign val="superscript"/>
        <sz val="9"/>
        <rFont val="Arial"/>
        <family val="2"/>
      </rPr>
      <t>2</t>
    </r>
    <r>
      <rPr>
        <b/>
        <sz val="9"/>
        <rFont val="Arial"/>
        <family val="2"/>
      </rPr>
      <t>]</t>
    </r>
  </si>
  <si>
    <t>geplante Maße des RRB (rechteckiger Pyramidenstumpf)</t>
  </si>
  <si>
    <t>Böschungswinkel</t>
  </si>
  <si>
    <t>[°]</t>
  </si>
  <si>
    <t>Breite</t>
  </si>
  <si>
    <t>Ideal</t>
  </si>
  <si>
    <r>
      <t>l</t>
    </r>
    <r>
      <rPr>
        <b/>
        <vertAlign val="subscript"/>
        <sz val="9"/>
        <rFont val="Arial"/>
        <family val="2"/>
      </rPr>
      <t>Böschung,b</t>
    </r>
  </si>
  <si>
    <r>
      <t>l</t>
    </r>
    <r>
      <rPr>
        <b/>
        <vertAlign val="subscript"/>
        <sz val="9"/>
        <rFont val="Arial"/>
        <family val="2"/>
      </rPr>
      <t>Böschung,l</t>
    </r>
  </si>
  <si>
    <t>Beispiel</t>
  </si>
  <si>
    <t>Höhen</t>
  </si>
  <si>
    <t>Längen</t>
  </si>
  <si>
    <t>Breiten</t>
  </si>
  <si>
    <t>Flächen</t>
  </si>
  <si>
    <t xml:space="preserve"> Berechnung</t>
  </si>
  <si>
    <t xml:space="preserve">eines Regenrückhalteraumes </t>
  </si>
  <si>
    <t>nach DWA-A 117</t>
  </si>
  <si>
    <t>- Regenrückhaltebecken und Stauraumkanal -</t>
  </si>
  <si>
    <t>Legende:</t>
  </si>
  <si>
    <t>Navigation:</t>
  </si>
  <si>
    <r>
      <t>V</t>
    </r>
    <r>
      <rPr>
        <b/>
        <vertAlign val="subscript"/>
        <sz val="9"/>
        <rFont val="Arial"/>
        <family val="2"/>
      </rPr>
      <t>RRB,mit Freibord</t>
    </r>
  </si>
  <si>
    <r>
      <t>V</t>
    </r>
    <r>
      <rPr>
        <b/>
        <vertAlign val="subscript"/>
        <sz val="9"/>
        <rFont val="Arial"/>
        <family val="2"/>
      </rPr>
      <t>Stauraumkanal</t>
    </r>
  </si>
  <si>
    <r>
      <t>V</t>
    </r>
    <r>
      <rPr>
        <b/>
        <vertAlign val="subscript"/>
        <sz val="9"/>
        <rFont val="Arial"/>
        <family val="2"/>
      </rPr>
      <t>Rückhaltebecken</t>
    </r>
  </si>
  <si>
    <t>Datenblatt - Benötigte Maße für Regenrückhaltebecken und Stauraumkanal bei vorgegebenem Zielvolumen</t>
  </si>
  <si>
    <t>Eingangsdaten (durch Benutzer einzugeben)</t>
  </si>
  <si>
    <t>Eingangsdaten (automatisch berechnet)</t>
  </si>
  <si>
    <r>
      <t>f</t>
    </r>
    <r>
      <rPr>
        <b/>
        <vertAlign val="subscript"/>
        <sz val="9"/>
        <rFont val="Arial"/>
        <family val="2"/>
      </rPr>
      <t>A</t>
    </r>
  </si>
  <si>
    <r>
      <t>f</t>
    </r>
    <r>
      <rPr>
        <b/>
        <vertAlign val="subscript"/>
        <sz val="9"/>
        <rFont val="Arial"/>
        <family val="2"/>
      </rPr>
      <t>1</t>
    </r>
  </si>
  <si>
    <r>
      <t>Böschungswinkel</t>
    </r>
    <r>
      <rPr>
        <b/>
        <vertAlign val="subscript"/>
        <sz val="9"/>
        <rFont val="Arial"/>
        <family val="2"/>
      </rPr>
      <t>l</t>
    </r>
  </si>
  <si>
    <r>
      <t>Böschungswinkel</t>
    </r>
    <r>
      <rPr>
        <b/>
        <vertAlign val="subscript"/>
        <sz val="9"/>
        <rFont val="Arial"/>
        <family val="2"/>
      </rPr>
      <t>b</t>
    </r>
  </si>
  <si>
    <t>a</t>
  </si>
  <si>
    <t>b</t>
  </si>
  <si>
    <t>c</t>
  </si>
  <si>
    <t>alpha</t>
  </si>
  <si>
    <t>beta</t>
  </si>
  <si>
    <t>gamma</t>
  </si>
  <si>
    <r>
      <t xml:space="preserve">Der </t>
    </r>
    <r>
      <rPr>
        <b/>
        <sz val="10"/>
        <rFont val="Arial"/>
        <family val="2"/>
      </rPr>
      <t>Abflussbeiwert</t>
    </r>
    <r>
      <rPr>
        <sz val="10"/>
        <rFont val="Arial"/>
      </rPr>
      <t xml:space="preserve"> gibt den </t>
    </r>
    <r>
      <rPr>
        <b/>
        <sz val="10"/>
        <rFont val="Arial"/>
        <family val="2"/>
      </rPr>
      <t>Anteil</t>
    </r>
    <r>
      <rPr>
        <sz val="10"/>
        <rFont val="Arial"/>
      </rPr>
      <t xml:space="preserve"> des Regenwassers an welcher </t>
    </r>
    <r>
      <rPr>
        <b/>
        <sz val="10"/>
        <rFont val="Arial"/>
        <family val="2"/>
      </rPr>
      <t>nicht versickert</t>
    </r>
    <r>
      <rPr>
        <sz val="10"/>
        <rFont val="Arial"/>
      </rPr>
      <t xml:space="preserve">, von </t>
    </r>
    <r>
      <rPr>
        <b/>
        <sz val="10"/>
        <rFont val="Arial"/>
        <family val="2"/>
      </rPr>
      <t>Pflanzen aufgenommen</t>
    </r>
    <r>
      <rPr>
        <sz val="10"/>
        <rFont val="Arial"/>
      </rPr>
      <t xml:space="preserve"> wird oder </t>
    </r>
    <r>
      <rPr>
        <b/>
        <sz val="10"/>
        <rFont val="Arial"/>
        <family val="2"/>
      </rPr>
      <t>verdunstet</t>
    </r>
    <r>
      <rPr>
        <sz val="10"/>
        <rFont val="Arial"/>
      </rPr>
      <t xml:space="preserve"> und somit zum </t>
    </r>
    <r>
      <rPr>
        <b/>
        <sz val="10"/>
        <rFont val="Arial"/>
        <family val="2"/>
      </rPr>
      <t>Abfluss</t>
    </r>
    <r>
      <rPr>
        <sz val="10"/>
        <rFont val="Arial"/>
      </rPr>
      <t xml:space="preserve"> kommt. Die realen Abflussbeiwerte können um einen gewissen Grad der hier angegebenen Werte schwanken. Für die Dachflächen ist die Spannweite schon in der Tabelle angegeben. Doch gerade bei versickerungsfähigen Oberflächenbelägen können, durch zugesetze Poren und Fugen, die Abflussbeiwerte im Laufe der Zeit ansteigen.</t>
    </r>
  </si>
  <si>
    <r>
      <t xml:space="preserve">In diesem Datenblatt müssen Sie die </t>
    </r>
    <r>
      <rPr>
        <b/>
        <sz val="10"/>
        <rFont val="Arial"/>
        <family val="2"/>
      </rPr>
      <t>Flächen eintragen,</t>
    </r>
    <r>
      <rPr>
        <sz val="10"/>
        <rFont val="Arial"/>
      </rPr>
      <t xml:space="preserve"> die an das Regenrückhalteraum angeschlossen werden sollen. Anschließend ist noch der </t>
    </r>
    <r>
      <rPr>
        <b/>
        <sz val="10"/>
        <rFont val="Arial"/>
      </rPr>
      <t xml:space="preserve">Abflussbeiwert </t>
    </r>
    <r>
      <rPr>
        <b/>
        <sz val="10"/>
        <rFont val="Symbol"/>
        <family val="1"/>
        <charset val="2"/>
      </rPr>
      <t>Y</t>
    </r>
    <r>
      <rPr>
        <b/>
        <vertAlign val="subscript"/>
        <sz val="10"/>
        <rFont val="Arial"/>
        <family val="2"/>
      </rPr>
      <t>m</t>
    </r>
    <r>
      <rPr>
        <b/>
        <sz val="10"/>
        <rFont val="Arial"/>
      </rPr>
      <t xml:space="preserve"> einzutragen</t>
    </r>
    <r>
      <rPr>
        <sz val="10"/>
        <rFont val="Arial"/>
      </rPr>
      <t>. Diesen können Sie aus dem Arbeitsblatt "INFO Abflussbeiwert" ermitteln. Der mittlere Abflussbeiwert über alle Flächen, die Summe der Teilflächen sowie der abflusswirksamen Flächen werden automatisch berechnet.</t>
    </r>
  </si>
  <si>
    <r>
      <t>Ø</t>
    </r>
    <r>
      <rPr>
        <b/>
        <vertAlign val="subscript"/>
        <sz val="9"/>
        <rFont val="Arial"/>
        <family val="2"/>
      </rPr>
      <t>SRK</t>
    </r>
  </si>
  <si>
    <r>
      <t>q</t>
    </r>
    <r>
      <rPr>
        <vertAlign val="subscript"/>
        <sz val="9"/>
        <rFont val="Arial"/>
        <family val="2"/>
      </rPr>
      <t>Dr</t>
    </r>
  </si>
  <si>
    <t>Ergebnisdaten (automatisch berechnet)</t>
  </si>
  <si>
    <t>finden Sie jeweils Pfeilsymbole mit denen Sie sich durch die einzelnen Datenblätter bewegen können.</t>
  </si>
  <si>
    <t>t</t>
  </si>
  <si>
    <r>
      <t>V</t>
    </r>
    <r>
      <rPr>
        <b/>
        <vertAlign val="subscript"/>
        <sz val="9"/>
        <color indexed="9"/>
        <rFont val="Arial"/>
        <family val="2"/>
      </rPr>
      <t>s,u</t>
    </r>
  </si>
  <si>
    <t>- Volumenberechnung -</t>
  </si>
  <si>
    <t xml:space="preserve">Beispielfläche </t>
  </si>
  <si>
    <t>V. 1.18</t>
  </si>
  <si>
    <t>V. 1.19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</si>
</sst>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
    <numFmt numFmtId="166" formatCode="0.0000"/>
  </numFmts>
  <fonts count="55" x14ac:knownFonts="1">
    <font>
      <sz val="10"/>
      <name val="Arial"/>
    </font>
    <font>
      <sz val="10"/>
      <name val="Arial"/>
    </font>
    <font>
      <u/>
      <sz val="10"/>
      <color indexed="12"/>
      <name val="Arial"/>
    </font>
    <font>
      <sz val="8"/>
      <name val="Arial"/>
    </font>
    <font>
      <b/>
      <i/>
      <sz val="12"/>
      <name val="Arial"/>
      <family val="2"/>
    </font>
    <font>
      <b/>
      <u/>
      <sz val="10"/>
      <name val="Arial"/>
      <family val="2"/>
    </font>
    <font>
      <b/>
      <sz val="10"/>
      <name val="Arial"/>
      <family val="2"/>
    </font>
    <font>
      <sz val="9"/>
      <name val="Arial"/>
      <family val="2"/>
    </font>
    <font>
      <i/>
      <sz val="9"/>
      <name val="Arial"/>
      <family val="2"/>
    </font>
    <font>
      <sz val="9"/>
      <name val="Arial"/>
    </font>
    <font>
      <b/>
      <sz val="9"/>
      <name val="Arial"/>
      <family val="2"/>
    </font>
    <font>
      <b/>
      <sz val="9"/>
      <color indexed="10"/>
      <name val="Arial"/>
      <family val="2"/>
    </font>
    <font>
      <sz val="9"/>
      <color indexed="9"/>
      <name val="Arial"/>
    </font>
    <font>
      <b/>
      <sz val="9"/>
      <name val="Symbol"/>
      <family val="1"/>
      <charset val="2"/>
    </font>
    <font>
      <sz val="9"/>
      <color indexed="12"/>
      <name val="Arial"/>
      <family val="2"/>
    </font>
    <font>
      <b/>
      <sz val="9"/>
      <color indexed="12"/>
      <name val="Arial"/>
      <family val="2"/>
    </font>
    <font>
      <sz val="10"/>
      <name val="Arial"/>
      <family val="2"/>
    </font>
    <font>
      <i/>
      <sz val="10"/>
      <name val="Arial"/>
      <family val="2"/>
    </font>
    <font>
      <b/>
      <i/>
      <sz val="10"/>
      <name val="Arial"/>
      <family val="2"/>
    </font>
    <font>
      <b/>
      <sz val="10"/>
      <name val="Symbol"/>
      <family val="1"/>
      <charset val="2"/>
    </font>
    <font>
      <b/>
      <sz val="12"/>
      <name val="Arial"/>
      <family val="2"/>
    </font>
    <font>
      <b/>
      <vertAlign val="subscript"/>
      <sz val="10"/>
      <name val="Arial"/>
      <family val="2"/>
    </font>
    <font>
      <sz val="9"/>
      <color indexed="22"/>
      <name val="Arial"/>
    </font>
    <font>
      <sz val="9"/>
      <color indexed="9"/>
      <name val="Arial"/>
      <family val="2"/>
    </font>
    <font>
      <vertAlign val="subscript"/>
      <sz val="9"/>
      <name val="Arial"/>
      <family val="2"/>
    </font>
    <font>
      <b/>
      <vertAlign val="subscript"/>
      <sz val="9"/>
      <name val="Arial"/>
      <family val="2"/>
    </font>
    <font>
      <b/>
      <sz val="9"/>
      <color indexed="9"/>
      <name val="Arial"/>
      <family val="2"/>
    </font>
    <font>
      <b/>
      <sz val="9"/>
      <color indexed="22"/>
      <name val="Arial"/>
      <family val="2"/>
    </font>
    <font>
      <b/>
      <sz val="10"/>
      <color indexed="10"/>
      <name val="Wingdings 3"/>
      <family val="1"/>
      <charset val="2"/>
    </font>
    <font>
      <b/>
      <i/>
      <sz val="9"/>
      <name val="Arial"/>
      <family val="2"/>
    </font>
    <font>
      <b/>
      <sz val="10"/>
      <color indexed="9"/>
      <name val="Arial"/>
      <family val="2"/>
    </font>
    <font>
      <b/>
      <sz val="10"/>
      <color indexed="22"/>
      <name val="Arial"/>
      <family val="2"/>
    </font>
    <font>
      <b/>
      <sz val="9"/>
      <color indexed="22"/>
      <name val="Arial"/>
    </font>
    <font>
      <sz val="10"/>
      <color indexed="9"/>
      <name val="Arial"/>
      <family val="2"/>
    </font>
    <font>
      <sz val="10"/>
      <color indexed="22"/>
      <name val="Arial"/>
      <family val="2"/>
    </font>
    <font>
      <b/>
      <sz val="10"/>
      <color indexed="81"/>
      <name val="Tahoma"/>
      <family val="2"/>
    </font>
    <font>
      <sz val="10"/>
      <color indexed="81"/>
      <name val="Tahoma"/>
      <family val="2"/>
    </font>
    <font>
      <b/>
      <i/>
      <sz val="10"/>
      <color indexed="81"/>
      <name val="Tahoma"/>
      <family val="2"/>
    </font>
    <font>
      <b/>
      <vertAlign val="superscript"/>
      <sz val="9"/>
      <name val="Arial"/>
      <family val="2"/>
    </font>
    <font>
      <sz val="9"/>
      <color indexed="60"/>
      <name val="Arial"/>
    </font>
    <font>
      <b/>
      <sz val="24"/>
      <name val="Arial"/>
      <family val="2"/>
    </font>
    <font>
      <b/>
      <sz val="18"/>
      <name val="Arial"/>
      <family val="2"/>
    </font>
    <font>
      <sz val="8"/>
      <color indexed="81"/>
      <name val="Tahoma"/>
    </font>
    <font>
      <b/>
      <sz val="8"/>
      <color indexed="81"/>
      <name val="Tahoma"/>
    </font>
    <font>
      <sz val="8"/>
      <color indexed="81"/>
      <name val="Tahoma"/>
      <family val="2"/>
    </font>
    <font>
      <vertAlign val="subscript"/>
      <sz val="8"/>
      <color indexed="81"/>
      <name val="Tahoma"/>
      <family val="2"/>
    </font>
    <font>
      <vertAlign val="superscript"/>
      <sz val="8"/>
      <color indexed="81"/>
      <name val="Tahoma"/>
      <family val="2"/>
    </font>
    <font>
      <u/>
      <sz val="8"/>
      <color indexed="81"/>
      <name val="Tahoma"/>
      <family val="2"/>
    </font>
    <font>
      <b/>
      <sz val="10"/>
      <name val="Arial"/>
    </font>
    <font>
      <b/>
      <vertAlign val="subscript"/>
      <sz val="9"/>
      <color indexed="9"/>
      <name val="Arial"/>
      <family val="2"/>
    </font>
    <font>
      <sz val="8"/>
      <color indexed="9"/>
      <name val="Arial"/>
      <family val="2"/>
    </font>
    <font>
      <b/>
      <i/>
      <sz val="10"/>
      <color indexed="9"/>
      <name val="Arial"/>
      <family val="2"/>
    </font>
    <font>
      <sz val="10"/>
      <color indexed="10"/>
      <name val="Arial"/>
      <family val="2"/>
    </font>
    <font>
      <sz val="9"/>
      <color indexed="81"/>
      <name val="Segoe UI"/>
      <charset val="1"/>
    </font>
    <font>
      <b/>
      <sz val="9"/>
      <color indexed="81"/>
      <name val="Segoe UI"/>
      <charset val="1"/>
    </font>
  </fonts>
  <fills count="7">
    <fill>
      <patternFill patternType="none"/>
    </fill>
    <fill>
      <patternFill patternType="gray125"/>
    </fill>
    <fill>
      <patternFill patternType="solid">
        <fgColor indexed="60"/>
        <bgColor indexed="64"/>
      </patternFill>
    </fill>
    <fill>
      <patternFill patternType="solid">
        <fgColor indexed="42"/>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s>
  <borders count="67">
    <border>
      <left/>
      <right/>
      <top/>
      <bottom/>
      <diagonal/>
    </border>
    <border>
      <left style="thin">
        <color indexed="9"/>
      </left>
      <right/>
      <top style="thin">
        <color indexed="9"/>
      </top>
      <bottom/>
      <diagonal/>
    </border>
    <border>
      <left/>
      <right/>
      <top style="thin">
        <color indexed="9"/>
      </top>
      <bottom/>
      <diagonal/>
    </border>
    <border>
      <left style="thin">
        <color indexed="9"/>
      </left>
      <right/>
      <top/>
      <bottom/>
      <diagonal/>
    </border>
    <border>
      <left style="thin">
        <color indexed="9"/>
      </left>
      <right/>
      <top style="thin">
        <color indexed="9"/>
      </top>
      <bottom style="thin">
        <color indexed="55"/>
      </bottom>
      <diagonal/>
    </border>
    <border>
      <left/>
      <right/>
      <top style="thin">
        <color indexed="9"/>
      </top>
      <bottom style="thin">
        <color indexed="55"/>
      </bottom>
      <diagonal/>
    </border>
    <border>
      <left/>
      <right style="thin">
        <color indexed="55"/>
      </right>
      <top style="thin">
        <color indexed="9"/>
      </top>
      <bottom style="thin">
        <color indexed="55"/>
      </bottom>
      <diagonal/>
    </border>
    <border>
      <left/>
      <right style="thin">
        <color indexed="55"/>
      </right>
      <top style="thin">
        <color indexed="9"/>
      </top>
      <bottom/>
      <diagonal/>
    </border>
    <border>
      <left/>
      <right style="thin">
        <color indexed="55"/>
      </right>
      <top/>
      <bottom/>
      <diagonal/>
    </border>
    <border>
      <left style="thin">
        <color indexed="9"/>
      </left>
      <right/>
      <top/>
      <bottom style="thin">
        <color indexed="55"/>
      </bottom>
      <diagonal/>
    </border>
    <border>
      <left/>
      <right/>
      <top/>
      <bottom style="thin">
        <color indexed="55"/>
      </bottom>
      <diagonal/>
    </border>
    <border>
      <left/>
      <right style="thin">
        <color indexed="55"/>
      </right>
      <top/>
      <bottom style="thin">
        <color indexed="55"/>
      </bottom>
      <diagonal/>
    </border>
    <border>
      <left style="hair">
        <color indexed="64"/>
      </left>
      <right/>
      <top style="thin">
        <color indexed="9"/>
      </top>
      <bottom/>
      <diagonal/>
    </border>
    <border>
      <left style="thin">
        <color indexed="9"/>
      </left>
      <right/>
      <top/>
      <bottom style="hair">
        <color indexed="64"/>
      </bottom>
      <diagonal/>
    </border>
    <border>
      <left/>
      <right/>
      <top/>
      <bottom style="hair">
        <color indexed="64"/>
      </bottom>
      <diagonal/>
    </border>
    <border>
      <left style="hair">
        <color indexed="64"/>
      </left>
      <right/>
      <top/>
      <bottom style="hair">
        <color indexed="64"/>
      </bottom>
      <diagonal/>
    </border>
    <border>
      <left/>
      <right style="thin">
        <color indexed="55"/>
      </right>
      <top/>
      <bottom style="hair">
        <color indexed="64"/>
      </bottom>
      <diagonal/>
    </border>
    <border>
      <left style="thin">
        <color indexed="9"/>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55"/>
      </right>
      <top style="hair">
        <color indexed="64"/>
      </top>
      <bottom style="hair">
        <color indexed="64"/>
      </bottom>
      <diagonal/>
    </border>
    <border>
      <left style="thin">
        <color indexed="9"/>
      </left>
      <right/>
      <top style="hair">
        <color indexed="64"/>
      </top>
      <bottom style="thin">
        <color indexed="55"/>
      </bottom>
      <diagonal/>
    </border>
    <border>
      <left/>
      <right/>
      <top style="hair">
        <color indexed="64"/>
      </top>
      <bottom style="thin">
        <color indexed="55"/>
      </bottom>
      <diagonal/>
    </border>
    <border>
      <left style="hair">
        <color indexed="64"/>
      </left>
      <right/>
      <top style="hair">
        <color indexed="64"/>
      </top>
      <bottom style="thin">
        <color indexed="55"/>
      </bottom>
      <diagonal/>
    </border>
    <border>
      <left/>
      <right style="thin">
        <color indexed="55"/>
      </right>
      <top style="hair">
        <color indexed="64"/>
      </top>
      <bottom style="thin">
        <color indexed="55"/>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55"/>
      </right>
      <top/>
      <bottom/>
      <diagonal/>
    </border>
    <border>
      <left style="hair">
        <color indexed="64"/>
      </left>
      <right/>
      <top/>
      <bottom style="thin">
        <color indexed="55"/>
      </bottom>
      <diagonal/>
    </border>
    <border>
      <left/>
      <right style="hair">
        <color indexed="64"/>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5"/>
      </left>
      <right style="thin">
        <color indexed="9"/>
      </right>
      <top style="thin">
        <color indexed="55"/>
      </top>
      <bottom style="thin">
        <color indexed="9"/>
      </bottom>
      <diagonal/>
    </border>
    <border>
      <left style="thin">
        <color indexed="9"/>
      </left>
      <right style="thin">
        <color indexed="55"/>
      </right>
      <top/>
      <bottom style="hair">
        <color indexed="64"/>
      </bottom>
      <diagonal/>
    </border>
    <border>
      <left style="thin">
        <color indexed="55"/>
      </left>
      <right style="thin">
        <color indexed="9"/>
      </right>
      <top/>
      <bottom style="thin">
        <color indexed="9"/>
      </bottom>
      <diagonal/>
    </border>
    <border>
      <left style="thin">
        <color indexed="55"/>
      </left>
      <right style="hair">
        <color indexed="64"/>
      </right>
      <top style="thin">
        <color indexed="55"/>
      </top>
      <bottom style="thin">
        <color indexed="9"/>
      </bottom>
      <diagonal/>
    </border>
    <border>
      <left style="hair">
        <color indexed="64"/>
      </left>
      <right style="thin">
        <color indexed="9"/>
      </right>
      <top style="thin">
        <color indexed="55"/>
      </top>
      <bottom style="thin">
        <color indexed="9"/>
      </bottom>
      <diagonal/>
    </border>
    <border>
      <left/>
      <right/>
      <top/>
      <bottom style="thin">
        <color indexed="60"/>
      </bottom>
      <diagonal/>
    </border>
    <border>
      <left/>
      <right style="hair">
        <color indexed="64"/>
      </right>
      <top style="hair">
        <color indexed="64"/>
      </top>
      <bottom style="hair">
        <color indexed="64"/>
      </bottom>
      <diagonal/>
    </border>
    <border>
      <left style="thin">
        <color indexed="60"/>
      </left>
      <right/>
      <top/>
      <bottom style="hair">
        <color indexed="64"/>
      </bottom>
      <diagonal/>
    </border>
    <border>
      <left style="thin">
        <color indexed="55"/>
      </left>
      <right style="thin">
        <color indexed="60"/>
      </right>
      <top style="thin">
        <color indexed="55"/>
      </top>
      <bottom style="thin">
        <color indexed="60"/>
      </bottom>
      <diagonal/>
    </border>
    <border>
      <left/>
      <right/>
      <top style="thin">
        <color indexed="60"/>
      </top>
      <bottom style="thin">
        <color indexed="60"/>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55"/>
      </left>
      <right style="thin">
        <color indexed="55"/>
      </right>
      <top/>
      <bottom style="hair">
        <color indexed="64"/>
      </bottom>
      <diagonal/>
    </border>
    <border>
      <left style="thin">
        <color indexed="60"/>
      </left>
      <right style="thin">
        <color indexed="55"/>
      </right>
      <top/>
      <bottom style="hair">
        <color indexed="64"/>
      </bottom>
      <diagonal/>
    </border>
    <border>
      <left style="hair">
        <color indexed="64"/>
      </left>
      <right style="hair">
        <color indexed="64"/>
      </right>
      <top/>
      <bottom style="thin">
        <color indexed="55"/>
      </bottom>
      <diagonal/>
    </border>
    <border>
      <left style="hair">
        <color indexed="64"/>
      </left>
      <right style="thin">
        <color indexed="55"/>
      </right>
      <top/>
      <bottom style="thin">
        <color indexed="55"/>
      </bottom>
      <diagonal/>
    </border>
    <border>
      <left style="hair">
        <color indexed="64"/>
      </left>
      <right style="thin">
        <color indexed="55"/>
      </right>
      <top/>
      <bottom style="hair">
        <color indexed="64"/>
      </bottom>
      <diagonal/>
    </border>
    <border>
      <left style="thin">
        <color indexed="22"/>
      </left>
      <right style="thin">
        <color indexed="9"/>
      </right>
      <top style="thin">
        <color indexed="22"/>
      </top>
      <bottom style="thin">
        <color indexed="9"/>
      </bottom>
      <diagonal/>
    </border>
    <border>
      <left/>
      <right/>
      <top style="thin">
        <color indexed="55"/>
      </top>
      <bottom style="thin">
        <color indexed="9"/>
      </bottom>
      <diagonal/>
    </border>
    <border>
      <left style="thin">
        <color indexed="22"/>
      </left>
      <right/>
      <top style="thin">
        <color indexed="22"/>
      </top>
      <bottom/>
      <diagonal/>
    </border>
    <border>
      <left/>
      <right/>
      <top style="thin">
        <color indexed="22"/>
      </top>
      <bottom/>
      <diagonal/>
    </border>
    <border>
      <left/>
      <right style="thin">
        <color indexed="22"/>
      </right>
      <top style="thin">
        <color indexed="22"/>
      </top>
      <bottom/>
      <diagonal/>
    </border>
    <border>
      <left style="thin">
        <color indexed="22"/>
      </left>
      <right/>
      <top/>
      <bottom/>
      <diagonal/>
    </border>
    <border>
      <left/>
      <right style="thin">
        <color indexed="22"/>
      </right>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right/>
      <top style="thin">
        <color indexed="22"/>
      </top>
      <bottom style="thin">
        <color indexed="9"/>
      </bottom>
      <diagonal/>
    </border>
    <border>
      <left style="thin">
        <color indexed="55"/>
      </left>
      <right/>
      <top style="thin">
        <color indexed="55"/>
      </top>
      <bottom/>
      <diagonal/>
    </border>
    <border>
      <left/>
      <right style="thin">
        <color indexed="60"/>
      </right>
      <top style="thin">
        <color indexed="55"/>
      </top>
      <bottom/>
      <diagonal/>
    </border>
    <border>
      <left style="thin">
        <color indexed="55"/>
      </left>
      <right/>
      <top/>
      <bottom/>
      <diagonal/>
    </border>
    <border>
      <left/>
      <right style="thin">
        <color indexed="60"/>
      </right>
      <top/>
      <bottom/>
      <diagonal/>
    </border>
    <border>
      <left style="thin">
        <color indexed="55"/>
      </left>
      <right/>
      <top/>
      <bottom style="thin">
        <color indexed="60"/>
      </bottom>
      <diagonal/>
    </border>
    <border>
      <left/>
      <right style="thin">
        <color indexed="60"/>
      </right>
      <top/>
      <bottom style="thin">
        <color indexed="60"/>
      </bottom>
      <diagonal/>
    </border>
    <border>
      <left style="hair">
        <color indexed="64"/>
      </left>
      <right style="hair">
        <color indexed="64"/>
      </right>
      <top style="hair">
        <color indexed="64"/>
      </top>
      <bottom style="thin">
        <color indexed="55"/>
      </bottom>
      <diagonal/>
    </border>
  </borders>
  <cellStyleXfs count="2">
    <xf numFmtId="0" fontId="0" fillId="0" borderId="0"/>
    <xf numFmtId="0" fontId="2" fillId="0" borderId="0" applyNumberFormat="0" applyFill="0" applyBorder="0" applyAlignment="0" applyProtection="0">
      <alignment vertical="top"/>
      <protection locked="0"/>
    </xf>
  </cellStyleXfs>
  <cellXfs count="421">
    <xf numFmtId="0" fontId="0" fillId="0" borderId="0" xfId="0"/>
    <xf numFmtId="0" fontId="0" fillId="2" borderId="1" xfId="0" applyFill="1" applyBorder="1" applyProtection="1">
      <protection hidden="1"/>
    </xf>
    <xf numFmtId="0" fontId="0" fillId="2" borderId="2" xfId="0" applyFill="1" applyBorder="1" applyProtection="1">
      <protection hidden="1"/>
    </xf>
    <xf numFmtId="0" fontId="0" fillId="2" borderId="3" xfId="0" applyFill="1" applyBorder="1" applyProtection="1">
      <protection hidden="1"/>
    </xf>
    <xf numFmtId="0" fontId="0" fillId="2" borderId="4" xfId="0" applyFill="1" applyBorder="1" applyProtection="1">
      <protection hidden="1"/>
    </xf>
    <xf numFmtId="0" fontId="4" fillId="2" borderId="5" xfId="0" applyFont="1" applyFill="1" applyBorder="1" applyProtection="1">
      <protection hidden="1"/>
    </xf>
    <xf numFmtId="0" fontId="0" fillId="2" borderId="5" xfId="0" applyFill="1" applyBorder="1" applyProtection="1">
      <protection hidden="1"/>
    </xf>
    <xf numFmtId="0" fontId="0" fillId="2" borderId="6" xfId="0" applyFill="1" applyBorder="1" applyProtection="1">
      <protection hidden="1"/>
    </xf>
    <xf numFmtId="0" fontId="0" fillId="2" borderId="0" xfId="0" applyFill="1" applyBorder="1" applyProtection="1">
      <protection hidden="1"/>
    </xf>
    <xf numFmtId="0" fontId="5" fillId="2" borderId="2" xfId="0" applyFont="1" applyFill="1" applyBorder="1" applyProtection="1">
      <protection hidden="1"/>
    </xf>
    <xf numFmtId="0" fontId="0" fillId="2" borderId="7" xfId="0" applyFill="1" applyBorder="1" applyProtection="1">
      <protection hidden="1"/>
    </xf>
    <xf numFmtId="0" fontId="6" fillId="2" borderId="0" xfId="0" applyFont="1" applyFill="1" applyBorder="1" applyProtection="1">
      <protection hidden="1"/>
    </xf>
    <xf numFmtId="0" fontId="0" fillId="2" borderId="8" xfId="0" applyFill="1" applyBorder="1" applyProtection="1">
      <protection hidden="1"/>
    </xf>
    <xf numFmtId="0" fontId="7" fillId="2" borderId="0" xfId="0" applyFont="1" applyFill="1" applyBorder="1" applyProtection="1">
      <protection hidden="1"/>
    </xf>
    <xf numFmtId="0" fontId="8" fillId="2" borderId="0" xfId="0" applyFont="1" applyFill="1" applyBorder="1" applyProtection="1">
      <protection hidden="1"/>
    </xf>
    <xf numFmtId="0" fontId="9" fillId="2" borderId="0" xfId="0" applyFont="1" applyFill="1" applyBorder="1" applyProtection="1">
      <protection hidden="1"/>
    </xf>
    <xf numFmtId="0" fontId="9" fillId="2" borderId="8" xfId="0" applyFont="1" applyFill="1" applyBorder="1" applyProtection="1">
      <protection hidden="1"/>
    </xf>
    <xf numFmtId="0" fontId="10" fillId="2" borderId="0" xfId="0" applyFont="1" applyFill="1" applyBorder="1" applyAlignment="1" applyProtection="1">
      <alignment horizontal="left"/>
      <protection hidden="1"/>
    </xf>
    <xf numFmtId="0" fontId="10" fillId="2" borderId="0" xfId="0" applyFont="1" applyFill="1" applyBorder="1" applyAlignment="1" applyProtection="1">
      <alignment horizontal="center"/>
      <protection hidden="1"/>
    </xf>
    <xf numFmtId="0" fontId="10" fillId="2" borderId="8" xfId="0" applyFont="1" applyFill="1" applyBorder="1" applyAlignment="1" applyProtection="1">
      <alignment horizontal="center"/>
      <protection hidden="1"/>
    </xf>
    <xf numFmtId="164" fontId="9" fillId="2" borderId="0" xfId="0" applyNumberFormat="1" applyFont="1" applyFill="1" applyBorder="1" applyProtection="1">
      <protection hidden="1"/>
    </xf>
    <xf numFmtId="2" fontId="9" fillId="2" borderId="0" xfId="0" applyNumberFormat="1" applyFont="1" applyFill="1" applyBorder="1" applyProtection="1">
      <protection hidden="1"/>
    </xf>
    <xf numFmtId="2" fontId="11" fillId="2" borderId="0" xfId="0" applyNumberFormat="1" applyFont="1" applyFill="1" applyBorder="1" applyAlignment="1" applyProtection="1">
      <alignment horizontal="center"/>
      <protection hidden="1"/>
    </xf>
    <xf numFmtId="2" fontId="12" fillId="2" borderId="0" xfId="0" applyNumberFormat="1" applyFont="1" applyFill="1" applyBorder="1" applyProtection="1">
      <protection hidden="1"/>
    </xf>
    <xf numFmtId="2" fontId="9" fillId="2" borderId="0" xfId="0" applyNumberFormat="1" applyFont="1" applyFill="1" applyBorder="1" applyAlignment="1" applyProtection="1">
      <alignment horizontal="center"/>
      <protection hidden="1"/>
    </xf>
    <xf numFmtId="2" fontId="9" fillId="2" borderId="8" xfId="0" applyNumberFormat="1" applyFont="1" applyFill="1" applyBorder="1" applyAlignment="1" applyProtection="1">
      <alignment horizontal="center"/>
      <protection hidden="1"/>
    </xf>
    <xf numFmtId="166" fontId="9" fillId="2" borderId="0" xfId="0" applyNumberFormat="1" applyFont="1" applyFill="1" applyBorder="1" applyProtection="1">
      <protection hidden="1"/>
    </xf>
    <xf numFmtId="0" fontId="13" fillId="2" borderId="0" xfId="0" applyFont="1" applyFill="1" applyBorder="1" applyAlignment="1" applyProtection="1">
      <alignment horizontal="center"/>
      <protection hidden="1"/>
    </xf>
    <xf numFmtId="0" fontId="9" fillId="2" borderId="0" xfId="0" applyFont="1" applyFill="1" applyBorder="1" applyAlignment="1" applyProtection="1">
      <alignment horizontal="center"/>
      <protection hidden="1"/>
    </xf>
    <xf numFmtId="2" fontId="11" fillId="2" borderId="8" xfId="0" applyNumberFormat="1" applyFont="1" applyFill="1" applyBorder="1" applyAlignment="1" applyProtection="1">
      <alignment horizontal="center"/>
      <protection hidden="1"/>
    </xf>
    <xf numFmtId="2" fontId="14" fillId="2" borderId="0" xfId="0" applyNumberFormat="1" applyFont="1" applyFill="1" applyBorder="1" applyProtection="1">
      <protection hidden="1"/>
    </xf>
    <xf numFmtId="2" fontId="10" fillId="2" borderId="0" xfId="0" applyNumberFormat="1" applyFont="1" applyFill="1" applyBorder="1" applyProtection="1">
      <protection hidden="1"/>
    </xf>
    <xf numFmtId="0" fontId="2" fillId="2" borderId="0" xfId="1" applyFill="1" applyBorder="1" applyAlignment="1" applyProtection="1">
      <protection hidden="1"/>
    </xf>
    <xf numFmtId="2" fontId="15" fillId="2" borderId="0" xfId="0" applyNumberFormat="1" applyFont="1" applyFill="1" applyBorder="1" applyProtection="1">
      <protection hidden="1"/>
    </xf>
    <xf numFmtId="0" fontId="0" fillId="2" borderId="0" xfId="0" applyFill="1" applyBorder="1" applyAlignment="1" applyProtection="1">
      <alignment horizontal="left"/>
      <protection hidden="1"/>
    </xf>
    <xf numFmtId="0" fontId="0" fillId="2" borderId="9" xfId="0" applyFill="1" applyBorder="1" applyProtection="1">
      <protection hidden="1"/>
    </xf>
    <xf numFmtId="0" fontId="18" fillId="2" borderId="10" xfId="0" applyFont="1" applyFill="1" applyBorder="1" applyAlignment="1" applyProtection="1">
      <alignment horizontal="left" vertical="center"/>
      <protection hidden="1"/>
    </xf>
    <xf numFmtId="0" fontId="17" fillId="2" borderId="10" xfId="0" applyFont="1" applyFill="1" applyBorder="1" applyAlignment="1" applyProtection="1">
      <alignment horizontal="left" vertical="center"/>
      <protection hidden="1"/>
    </xf>
    <xf numFmtId="0" fontId="0" fillId="2" borderId="10" xfId="0" applyFill="1" applyBorder="1" applyAlignment="1" applyProtection="1">
      <alignment horizontal="left"/>
      <protection hidden="1"/>
    </xf>
    <xf numFmtId="0" fontId="0" fillId="2" borderId="11" xfId="0" applyFill="1" applyBorder="1" applyAlignment="1" applyProtection="1">
      <alignment horizontal="left"/>
      <protection hidden="1"/>
    </xf>
    <xf numFmtId="0" fontId="0" fillId="2" borderId="10" xfId="0" applyFill="1" applyBorder="1" applyProtection="1">
      <protection hidden="1"/>
    </xf>
    <xf numFmtId="0" fontId="0" fillId="0" borderId="0" xfId="0" applyProtection="1">
      <protection hidden="1"/>
    </xf>
    <xf numFmtId="0" fontId="4" fillId="2" borderId="4" xfId="0" applyFont="1" applyFill="1" applyBorder="1" applyProtection="1">
      <protection hidden="1"/>
    </xf>
    <xf numFmtId="0" fontId="0" fillId="2" borderId="2" xfId="0" applyFill="1" applyBorder="1" applyAlignment="1" applyProtection="1">
      <alignment vertical="top" wrapText="1"/>
      <protection hidden="1"/>
    </xf>
    <xf numFmtId="0" fontId="0" fillId="2" borderId="3" xfId="0" applyFill="1" applyBorder="1" applyAlignment="1" applyProtection="1">
      <alignment vertical="top" wrapText="1"/>
      <protection hidden="1"/>
    </xf>
    <xf numFmtId="0" fontId="0" fillId="2" borderId="0" xfId="0" applyFill="1" applyBorder="1" applyAlignment="1" applyProtection="1">
      <alignment vertical="top" wrapText="1"/>
      <protection hidden="1"/>
    </xf>
    <xf numFmtId="0" fontId="0" fillId="2" borderId="8" xfId="0" applyFill="1" applyBorder="1" applyAlignment="1" applyProtection="1">
      <alignment wrapText="1"/>
      <protection hidden="1"/>
    </xf>
    <xf numFmtId="0" fontId="0" fillId="2" borderId="9" xfId="0" applyFill="1" applyBorder="1" applyAlignment="1" applyProtection="1">
      <alignment horizontal="left" wrapText="1"/>
      <protection hidden="1"/>
    </xf>
    <xf numFmtId="0" fontId="0" fillId="2" borderId="10" xfId="0" applyFill="1" applyBorder="1" applyAlignment="1" applyProtection="1">
      <alignment horizontal="left" wrapText="1"/>
      <protection hidden="1"/>
    </xf>
    <xf numFmtId="0" fontId="0" fillId="2" borderId="10" xfId="0" applyFill="1" applyBorder="1" applyAlignment="1" applyProtection="1">
      <alignment wrapText="1"/>
      <protection hidden="1"/>
    </xf>
    <xf numFmtId="0" fontId="0" fillId="2" borderId="11" xfId="0" applyFill="1" applyBorder="1" applyAlignment="1" applyProtection="1">
      <alignment wrapText="1"/>
      <protection hidden="1"/>
    </xf>
    <xf numFmtId="0" fontId="0" fillId="2" borderId="0" xfId="0" applyFill="1" applyBorder="1" applyAlignment="1" applyProtection="1">
      <protection hidden="1"/>
    </xf>
    <xf numFmtId="0" fontId="0" fillId="2" borderId="1" xfId="0" applyFill="1" applyBorder="1" applyAlignment="1" applyProtection="1">
      <protection hidden="1"/>
    </xf>
    <xf numFmtId="0" fontId="0" fillId="2" borderId="2" xfId="0" applyFill="1" applyBorder="1" applyAlignment="1" applyProtection="1">
      <protection hidden="1"/>
    </xf>
    <xf numFmtId="0" fontId="0" fillId="2" borderId="11" xfId="0" applyFill="1" applyBorder="1" applyProtection="1">
      <protection hidden="1"/>
    </xf>
    <xf numFmtId="0" fontId="1" fillId="2" borderId="2" xfId="0" applyFont="1" applyFill="1" applyBorder="1" applyAlignment="1" applyProtection="1">
      <alignment vertical="top" wrapText="1"/>
      <protection hidden="1"/>
    </xf>
    <xf numFmtId="0" fontId="1" fillId="2" borderId="0" xfId="0" applyFont="1" applyFill="1" applyBorder="1" applyAlignment="1" applyProtection="1">
      <alignment vertical="top" wrapText="1"/>
      <protection hidden="1"/>
    </xf>
    <xf numFmtId="0" fontId="0" fillId="2" borderId="10" xfId="0" applyFill="1" applyBorder="1" applyAlignment="1" applyProtection="1">
      <alignment horizontal="justify" vertical="top" wrapText="1"/>
      <protection hidden="1"/>
    </xf>
    <xf numFmtId="0" fontId="6" fillId="2" borderId="2" xfId="0" applyFont="1" applyFill="1" applyBorder="1" applyProtection="1">
      <protection hidden="1"/>
    </xf>
    <xf numFmtId="0" fontId="5" fillId="2" borderId="0" xfId="0" applyFont="1" applyFill="1" applyBorder="1" applyProtection="1">
      <protection hidden="1"/>
    </xf>
    <xf numFmtId="0" fontId="6" fillId="2" borderId="1" xfId="0" applyFont="1" applyFill="1" applyBorder="1" applyProtection="1">
      <protection hidden="1"/>
    </xf>
    <xf numFmtId="0" fontId="6" fillId="2" borderId="12" xfId="0" applyFont="1" applyFill="1" applyBorder="1" applyProtection="1">
      <protection hidden="1"/>
    </xf>
    <xf numFmtId="0" fontId="0" fillId="2" borderId="2" xfId="0" applyFill="1" applyBorder="1" applyAlignment="1" applyProtection="1">
      <alignment horizontal="left"/>
      <protection hidden="1"/>
    </xf>
    <xf numFmtId="0" fontId="6" fillId="2" borderId="7" xfId="0" applyFont="1" applyFill="1" applyBorder="1" applyAlignment="1" applyProtection="1">
      <alignment horizontal="center"/>
      <protection hidden="1"/>
    </xf>
    <xf numFmtId="0" fontId="6" fillId="2" borderId="8" xfId="0" applyFont="1" applyFill="1" applyBorder="1" applyAlignment="1" applyProtection="1">
      <alignment horizontal="center"/>
      <protection hidden="1"/>
    </xf>
    <xf numFmtId="0" fontId="9" fillId="2" borderId="13" xfId="0" applyFont="1" applyFill="1" applyBorder="1" applyProtection="1">
      <protection hidden="1"/>
    </xf>
    <xf numFmtId="0" fontId="9" fillId="2" borderId="14" xfId="0" applyFont="1" applyFill="1" applyBorder="1" applyProtection="1">
      <protection hidden="1"/>
    </xf>
    <xf numFmtId="2" fontId="9" fillId="2" borderId="14" xfId="0" applyNumberFormat="1" applyFont="1" applyFill="1" applyBorder="1" applyAlignment="1" applyProtection="1">
      <alignment horizontal="right"/>
      <protection hidden="1"/>
    </xf>
    <xf numFmtId="0" fontId="9" fillId="2" borderId="15" xfId="0" applyFont="1" applyFill="1" applyBorder="1" applyProtection="1">
      <protection hidden="1"/>
    </xf>
    <xf numFmtId="0" fontId="0" fillId="2" borderId="14" xfId="0" applyFill="1" applyBorder="1" applyAlignment="1" applyProtection="1">
      <alignment horizontal="left"/>
      <protection hidden="1"/>
    </xf>
    <xf numFmtId="0" fontId="0" fillId="2" borderId="14" xfId="0" applyFill="1" applyBorder="1" applyProtection="1">
      <protection hidden="1"/>
    </xf>
    <xf numFmtId="2" fontId="9" fillId="2" borderId="15" xfId="0" applyNumberFormat="1" applyFont="1" applyFill="1" applyBorder="1" applyAlignment="1" applyProtection="1">
      <alignment horizontal="right"/>
      <protection hidden="1"/>
    </xf>
    <xf numFmtId="0" fontId="9" fillId="2" borderId="14" xfId="0" applyFont="1" applyFill="1" applyBorder="1" applyAlignment="1" applyProtection="1">
      <alignment horizontal="center"/>
      <protection hidden="1"/>
    </xf>
    <xf numFmtId="2" fontId="9" fillId="2" borderId="16" xfId="0" applyNumberFormat="1" applyFont="1" applyFill="1" applyBorder="1" applyAlignment="1" applyProtection="1">
      <alignment horizontal="left"/>
      <protection hidden="1"/>
    </xf>
    <xf numFmtId="2" fontId="9" fillId="2" borderId="8" xfId="0" applyNumberFormat="1" applyFont="1" applyFill="1" applyBorder="1" applyAlignment="1" applyProtection="1">
      <alignment horizontal="left"/>
      <protection hidden="1"/>
    </xf>
    <xf numFmtId="0" fontId="9" fillId="2" borderId="17" xfId="0" applyFont="1" applyFill="1" applyBorder="1" applyProtection="1">
      <protection hidden="1"/>
    </xf>
    <xf numFmtId="0" fontId="9" fillId="2" borderId="18" xfId="0" applyFont="1" applyFill="1" applyBorder="1" applyProtection="1">
      <protection hidden="1"/>
    </xf>
    <xf numFmtId="2" fontId="9" fillId="2" borderId="18" xfId="0" applyNumberFormat="1" applyFont="1" applyFill="1" applyBorder="1" applyAlignment="1" applyProtection="1">
      <alignment horizontal="right"/>
      <protection hidden="1"/>
    </xf>
    <xf numFmtId="0" fontId="9" fillId="2" borderId="19" xfId="0" applyFont="1" applyFill="1" applyBorder="1" applyProtection="1">
      <protection hidden="1"/>
    </xf>
    <xf numFmtId="0" fontId="0" fillId="2" borderId="18" xfId="0" applyFill="1" applyBorder="1" applyAlignment="1" applyProtection="1">
      <alignment horizontal="left"/>
      <protection hidden="1"/>
    </xf>
    <xf numFmtId="0" fontId="0" fillId="2" borderId="18" xfId="0" applyFill="1" applyBorder="1" applyProtection="1">
      <protection hidden="1"/>
    </xf>
    <xf numFmtId="2" fontId="9" fillId="2" borderId="19" xfId="0" applyNumberFormat="1" applyFont="1" applyFill="1" applyBorder="1" applyAlignment="1" applyProtection="1">
      <alignment horizontal="right"/>
      <protection hidden="1"/>
    </xf>
    <xf numFmtId="0" fontId="9" fillId="2" borderId="18" xfId="0" applyFont="1" applyFill="1" applyBorder="1" applyAlignment="1" applyProtection="1">
      <alignment horizontal="center"/>
      <protection hidden="1"/>
    </xf>
    <xf numFmtId="2" fontId="9" fillId="2" borderId="20" xfId="0" applyNumberFormat="1" applyFont="1" applyFill="1" applyBorder="1" applyAlignment="1" applyProtection="1">
      <alignment horizontal="left"/>
      <protection hidden="1"/>
    </xf>
    <xf numFmtId="0" fontId="9" fillId="2" borderId="21" xfId="0" applyFont="1" applyFill="1" applyBorder="1" applyProtection="1">
      <protection hidden="1"/>
    </xf>
    <xf numFmtId="0" fontId="9" fillId="2" borderId="22" xfId="0" applyFont="1" applyFill="1" applyBorder="1" applyProtection="1">
      <protection hidden="1"/>
    </xf>
    <xf numFmtId="2" fontId="9" fillId="2" borderId="22" xfId="0" applyNumberFormat="1" applyFont="1" applyFill="1" applyBorder="1" applyAlignment="1" applyProtection="1">
      <alignment horizontal="right"/>
      <protection hidden="1"/>
    </xf>
    <xf numFmtId="0" fontId="9" fillId="2" borderId="23" xfId="0" applyFont="1" applyFill="1" applyBorder="1" applyProtection="1">
      <protection hidden="1"/>
    </xf>
    <xf numFmtId="0" fontId="0" fillId="2" borderId="22" xfId="0" applyFill="1" applyBorder="1" applyAlignment="1" applyProtection="1">
      <alignment horizontal="left"/>
      <protection hidden="1"/>
    </xf>
    <xf numFmtId="0" fontId="0" fillId="2" borderId="22" xfId="0" applyFill="1" applyBorder="1" applyProtection="1">
      <protection hidden="1"/>
    </xf>
    <xf numFmtId="2" fontId="9" fillId="2" borderId="23" xfId="0" applyNumberFormat="1" applyFont="1" applyFill="1" applyBorder="1" applyAlignment="1" applyProtection="1">
      <alignment horizontal="right"/>
      <protection hidden="1"/>
    </xf>
    <xf numFmtId="0" fontId="9" fillId="2" borderId="22" xfId="0" applyFont="1" applyFill="1" applyBorder="1" applyAlignment="1" applyProtection="1">
      <alignment horizontal="center"/>
      <protection hidden="1"/>
    </xf>
    <xf numFmtId="2" fontId="9" fillId="2" borderId="24" xfId="0" applyNumberFormat="1" applyFont="1" applyFill="1" applyBorder="1" applyAlignment="1" applyProtection="1">
      <alignment horizontal="left"/>
      <protection hidden="1"/>
    </xf>
    <xf numFmtId="0" fontId="9" fillId="2" borderId="10" xfId="0" applyFont="1" applyFill="1" applyBorder="1" applyProtection="1">
      <protection hidden="1"/>
    </xf>
    <xf numFmtId="2" fontId="9" fillId="2" borderId="10" xfId="0" applyNumberFormat="1" applyFont="1" applyFill="1" applyBorder="1" applyAlignment="1" applyProtection="1">
      <alignment horizontal="right"/>
      <protection hidden="1"/>
    </xf>
    <xf numFmtId="0" fontId="9" fillId="2" borderId="10" xfId="0" applyFont="1" applyFill="1" applyBorder="1" applyAlignment="1" applyProtection="1">
      <alignment horizontal="center"/>
      <protection hidden="1"/>
    </xf>
    <xf numFmtId="2" fontId="9" fillId="2" borderId="10" xfId="0" applyNumberFormat="1" applyFont="1" applyFill="1" applyBorder="1" applyAlignment="1" applyProtection="1">
      <alignment horizontal="left"/>
      <protection hidden="1"/>
    </xf>
    <xf numFmtId="2" fontId="9" fillId="2" borderId="11" xfId="0" applyNumberFormat="1" applyFont="1" applyFill="1" applyBorder="1" applyAlignment="1" applyProtection="1">
      <alignment horizontal="left"/>
      <protection hidden="1"/>
    </xf>
    <xf numFmtId="0" fontId="20" fillId="2" borderId="5" xfId="0" applyFont="1" applyFill="1" applyBorder="1" applyProtection="1">
      <protection hidden="1"/>
    </xf>
    <xf numFmtId="0" fontId="0" fillId="2" borderId="5" xfId="0" applyFill="1" applyBorder="1" applyAlignment="1" applyProtection="1">
      <protection hidden="1"/>
    </xf>
    <xf numFmtId="0" fontId="0" fillId="2" borderId="6" xfId="0" applyFill="1" applyBorder="1" applyAlignment="1" applyProtection="1">
      <protection hidden="1"/>
    </xf>
    <xf numFmtId="0" fontId="0" fillId="2" borderId="7" xfId="0" applyFill="1" applyBorder="1" applyAlignment="1" applyProtection="1">
      <alignment vertical="top" wrapText="1"/>
      <protection hidden="1"/>
    </xf>
    <xf numFmtId="0" fontId="0" fillId="2" borderId="1" xfId="0" applyFill="1" applyBorder="1" applyAlignment="1" applyProtection="1">
      <alignment vertical="top" wrapText="1"/>
      <protection hidden="1"/>
    </xf>
    <xf numFmtId="0" fontId="0" fillId="2" borderId="8" xfId="0" applyFill="1" applyBorder="1" applyAlignment="1" applyProtection="1">
      <alignment vertical="top" wrapText="1"/>
      <protection hidden="1"/>
    </xf>
    <xf numFmtId="0" fontId="19" fillId="2" borderId="2" xfId="0" applyFont="1" applyFill="1" applyBorder="1" applyAlignment="1" applyProtection="1">
      <alignment horizontal="center"/>
      <protection hidden="1"/>
    </xf>
    <xf numFmtId="0" fontId="6" fillId="2" borderId="3" xfId="0" applyFont="1" applyFill="1" applyBorder="1" applyAlignment="1" applyProtection="1">
      <alignment horizontal="center"/>
      <protection hidden="1"/>
    </xf>
    <xf numFmtId="0" fontId="6" fillId="2" borderId="25" xfId="0" applyFont="1" applyFill="1" applyBorder="1" applyAlignment="1" applyProtection="1">
      <alignment horizontal="center"/>
      <protection hidden="1"/>
    </xf>
    <xf numFmtId="0" fontId="6" fillId="2" borderId="26" xfId="0" applyFont="1" applyFill="1" applyBorder="1" applyAlignment="1" applyProtection="1">
      <alignment horizontal="center"/>
      <protection hidden="1"/>
    </xf>
    <xf numFmtId="0" fontId="6" fillId="2" borderId="27" xfId="0" applyFont="1" applyFill="1" applyBorder="1" applyAlignment="1" applyProtection="1">
      <alignment horizontal="center"/>
      <protection hidden="1"/>
    </xf>
    <xf numFmtId="0" fontId="6" fillId="2" borderId="9" xfId="0" applyFont="1" applyFill="1" applyBorder="1" applyProtection="1">
      <protection hidden="1"/>
    </xf>
    <xf numFmtId="0" fontId="6" fillId="2" borderId="28" xfId="0" applyFont="1" applyFill="1" applyBorder="1" applyAlignment="1" applyProtection="1">
      <protection hidden="1"/>
    </xf>
    <xf numFmtId="0" fontId="6" fillId="2" borderId="10" xfId="0" applyFont="1" applyFill="1" applyBorder="1" applyAlignment="1" applyProtection="1">
      <protection hidden="1"/>
    </xf>
    <xf numFmtId="0" fontId="6" fillId="2" borderId="29" xfId="0" applyFont="1" applyFill="1" applyBorder="1" applyAlignment="1" applyProtection="1">
      <protection hidden="1"/>
    </xf>
    <xf numFmtId="2" fontId="6" fillId="2" borderId="28" xfId="0" applyNumberFormat="1" applyFont="1" applyFill="1" applyBorder="1" applyAlignment="1" applyProtection="1">
      <alignment horizontal="right"/>
      <protection hidden="1"/>
    </xf>
    <xf numFmtId="3" fontId="6" fillId="2" borderId="3" xfId="0" applyNumberFormat="1" applyFont="1" applyFill="1" applyBorder="1" applyAlignment="1" applyProtection="1">
      <alignment horizontal="right"/>
      <protection hidden="1"/>
    </xf>
    <xf numFmtId="0" fontId="6" fillId="2" borderId="3" xfId="0" applyFont="1" applyFill="1" applyBorder="1" applyProtection="1">
      <protection hidden="1"/>
    </xf>
    <xf numFmtId="0" fontId="6" fillId="2" borderId="0" xfId="0" applyFont="1" applyFill="1" applyBorder="1" applyAlignment="1" applyProtection="1">
      <protection hidden="1"/>
    </xf>
    <xf numFmtId="2" fontId="6" fillId="2" borderId="30" xfId="0" applyNumberFormat="1" applyFont="1" applyFill="1" applyBorder="1" applyAlignment="1" applyProtection="1">
      <alignment horizontal="right"/>
      <protection hidden="1"/>
    </xf>
    <xf numFmtId="3" fontId="6" fillId="2" borderId="9" xfId="0" applyNumberFormat="1" applyFont="1" applyFill="1" applyBorder="1" applyAlignment="1" applyProtection="1">
      <alignment horizontal="right"/>
      <protection hidden="1"/>
    </xf>
    <xf numFmtId="0" fontId="16" fillId="2" borderId="13" xfId="0" applyFont="1" applyFill="1" applyBorder="1" applyProtection="1">
      <protection hidden="1"/>
    </xf>
    <xf numFmtId="0" fontId="16" fillId="2" borderId="17" xfId="0" applyFont="1" applyFill="1" applyBorder="1" applyProtection="1">
      <protection hidden="1"/>
    </xf>
    <xf numFmtId="3" fontId="16" fillId="2" borderId="1" xfId="0" applyNumberFormat="1" applyFont="1" applyFill="1" applyBorder="1" applyProtection="1">
      <protection hidden="1"/>
    </xf>
    <xf numFmtId="3" fontId="16" fillId="2" borderId="3" xfId="0" applyNumberFormat="1" applyFont="1" applyFill="1" applyBorder="1" applyProtection="1">
      <protection hidden="1"/>
    </xf>
    <xf numFmtId="0" fontId="0" fillId="2" borderId="0" xfId="0" applyFill="1" applyBorder="1" applyAlignment="1" applyProtection="1">
      <alignment wrapText="1"/>
      <protection hidden="1"/>
    </xf>
    <xf numFmtId="0" fontId="16" fillId="2" borderId="21" xfId="0" applyFont="1" applyFill="1" applyBorder="1" applyProtection="1">
      <protection hidden="1"/>
    </xf>
    <xf numFmtId="0" fontId="16" fillId="2" borderId="31" xfId="0" applyFont="1" applyFill="1" applyBorder="1" applyAlignment="1" applyProtection="1">
      <alignment vertical="center"/>
      <protection hidden="1"/>
    </xf>
    <xf numFmtId="0" fontId="0" fillId="2" borderId="10" xfId="0" applyFill="1" applyBorder="1" applyAlignment="1" applyProtection="1">
      <alignment vertical="center"/>
      <protection hidden="1"/>
    </xf>
    <xf numFmtId="3" fontId="16" fillId="2" borderId="10" xfId="0" applyNumberFormat="1" applyFont="1" applyFill="1" applyBorder="1" applyAlignment="1" applyProtection="1">
      <alignment vertical="center"/>
      <protection hidden="1"/>
    </xf>
    <xf numFmtId="2" fontId="16" fillId="2" borderId="10" xfId="0" applyNumberFormat="1" applyFont="1" applyFill="1" applyBorder="1" applyAlignment="1" applyProtection="1">
      <alignment vertical="center"/>
      <protection hidden="1"/>
    </xf>
    <xf numFmtId="0" fontId="0" fillId="2" borderId="11" xfId="0" applyFill="1" applyBorder="1" applyAlignment="1" applyProtection="1">
      <alignment vertical="top" wrapText="1"/>
      <protection hidden="1"/>
    </xf>
    <xf numFmtId="2" fontId="16" fillId="2" borderId="9" xfId="0" applyNumberFormat="1" applyFont="1" applyFill="1" applyBorder="1" applyAlignment="1" applyProtection="1">
      <alignment vertical="center"/>
      <protection hidden="1"/>
    </xf>
    <xf numFmtId="0" fontId="10" fillId="2" borderId="18" xfId="0" applyFont="1" applyFill="1" applyBorder="1" applyAlignment="1" applyProtection="1">
      <alignment horizontal="left"/>
      <protection hidden="1"/>
    </xf>
    <xf numFmtId="0" fontId="10" fillId="2" borderId="10" xfId="0" applyFont="1" applyFill="1" applyBorder="1" applyAlignment="1" applyProtection="1">
      <alignment horizontal="left"/>
      <protection hidden="1"/>
    </xf>
    <xf numFmtId="0" fontId="9" fillId="2" borderId="10" xfId="0" applyFont="1" applyFill="1" applyBorder="1" applyAlignment="1" applyProtection="1">
      <protection hidden="1"/>
    </xf>
    <xf numFmtId="0" fontId="9" fillId="2" borderId="11" xfId="0" applyFont="1" applyFill="1" applyBorder="1" applyProtection="1">
      <protection hidden="1"/>
    </xf>
    <xf numFmtId="0" fontId="9" fillId="2" borderId="2" xfId="0" applyFont="1" applyFill="1" applyBorder="1" applyProtection="1">
      <protection hidden="1"/>
    </xf>
    <xf numFmtId="0" fontId="6" fillId="2" borderId="7" xfId="0" applyFont="1" applyFill="1" applyBorder="1" applyProtection="1">
      <protection hidden="1"/>
    </xf>
    <xf numFmtId="0" fontId="9" fillId="2" borderId="1" xfId="0" applyFont="1" applyFill="1" applyBorder="1" applyProtection="1">
      <protection hidden="1"/>
    </xf>
    <xf numFmtId="0" fontId="6" fillId="2" borderId="2" xfId="0" applyFont="1" applyFill="1" applyBorder="1" applyAlignment="1" applyProtection="1">
      <protection hidden="1"/>
    </xf>
    <xf numFmtId="0" fontId="9" fillId="2" borderId="2" xfId="0" applyFont="1" applyFill="1" applyBorder="1" applyAlignment="1" applyProtection="1">
      <protection hidden="1"/>
    </xf>
    <xf numFmtId="0" fontId="9" fillId="2" borderId="7" xfId="0" applyFont="1" applyFill="1" applyBorder="1" applyAlignment="1" applyProtection="1">
      <protection hidden="1"/>
    </xf>
    <xf numFmtId="0" fontId="9" fillId="2" borderId="3" xfId="0" applyFont="1" applyFill="1" applyBorder="1" applyProtection="1">
      <protection hidden="1"/>
    </xf>
    <xf numFmtId="0" fontId="9" fillId="2" borderId="0" xfId="0" applyFont="1" applyFill="1" applyBorder="1" applyAlignment="1" applyProtection="1">
      <protection hidden="1"/>
    </xf>
    <xf numFmtId="0" fontId="9" fillId="2" borderId="8" xfId="0" applyFont="1" applyFill="1" applyBorder="1" applyAlignment="1" applyProtection="1">
      <protection hidden="1"/>
    </xf>
    <xf numFmtId="0" fontId="18" fillId="2" borderId="1" xfId="0" applyFont="1" applyFill="1" applyBorder="1" applyProtection="1">
      <protection hidden="1"/>
    </xf>
    <xf numFmtId="2" fontId="23" fillId="2" borderId="3" xfId="0" applyNumberFormat="1" applyFont="1" applyFill="1" applyBorder="1" applyProtection="1">
      <protection hidden="1"/>
    </xf>
    <xf numFmtId="0" fontId="18" fillId="2" borderId="1" xfId="0" applyFont="1" applyFill="1" applyBorder="1" applyAlignment="1" applyProtection="1">
      <alignment horizontal="left"/>
      <protection hidden="1"/>
    </xf>
    <xf numFmtId="0" fontId="18" fillId="2" borderId="2" xfId="0" applyFont="1" applyFill="1" applyBorder="1" applyProtection="1">
      <protection hidden="1"/>
    </xf>
    <xf numFmtId="0" fontId="18" fillId="2" borderId="7" xfId="0" applyFont="1" applyFill="1" applyBorder="1" applyProtection="1">
      <protection hidden="1"/>
    </xf>
    <xf numFmtId="0" fontId="18" fillId="2" borderId="3" xfId="0" applyFont="1" applyFill="1" applyBorder="1" applyProtection="1">
      <protection hidden="1"/>
    </xf>
    <xf numFmtId="0" fontId="18" fillId="2" borderId="3" xfId="0" applyFont="1" applyFill="1" applyBorder="1" applyAlignment="1" applyProtection="1">
      <alignment horizontal="left"/>
      <protection hidden="1"/>
    </xf>
    <xf numFmtId="0" fontId="18" fillId="2" borderId="0" xfId="0" applyFont="1" applyFill="1" applyBorder="1" applyProtection="1">
      <protection hidden="1"/>
    </xf>
    <xf numFmtId="0" fontId="18" fillId="2" borderId="8" xfId="0" applyFont="1" applyFill="1" applyBorder="1" applyProtection="1">
      <protection hidden="1"/>
    </xf>
    <xf numFmtId="0" fontId="10" fillId="2" borderId="13" xfId="0" applyFont="1" applyFill="1" applyBorder="1" applyAlignment="1" applyProtection="1">
      <alignment horizontal="center"/>
      <protection hidden="1"/>
    </xf>
    <xf numFmtId="2" fontId="10" fillId="3" borderId="32" xfId="0" applyNumberFormat="1" applyFont="1" applyFill="1" applyBorder="1" applyAlignment="1" applyProtection="1">
      <alignment horizontal="center"/>
      <protection hidden="1"/>
    </xf>
    <xf numFmtId="0" fontId="10" fillId="2" borderId="14" xfId="0" applyFont="1" applyFill="1" applyBorder="1" applyAlignment="1" applyProtection="1">
      <alignment horizontal="left"/>
      <protection hidden="1"/>
    </xf>
    <xf numFmtId="0" fontId="10" fillId="2" borderId="3" xfId="0" applyFont="1" applyFill="1" applyBorder="1" applyAlignment="1" applyProtection="1">
      <alignment horizontal="center"/>
      <protection hidden="1"/>
    </xf>
    <xf numFmtId="0" fontId="10" fillId="2" borderId="26" xfId="0" applyFont="1" applyFill="1" applyBorder="1" applyAlignment="1" applyProtection="1">
      <alignment horizontal="center"/>
      <protection hidden="1"/>
    </xf>
    <xf numFmtId="0" fontId="26" fillId="2" borderId="3" xfId="0" applyFont="1" applyFill="1" applyBorder="1" applyAlignment="1" applyProtection="1">
      <alignment horizontal="center"/>
      <protection hidden="1"/>
    </xf>
    <xf numFmtId="0" fontId="10" fillId="2" borderId="33" xfId="0" applyFont="1" applyFill="1" applyBorder="1" applyAlignment="1" applyProtection="1">
      <alignment horizontal="right"/>
      <protection hidden="1"/>
    </xf>
    <xf numFmtId="0" fontId="10" fillId="2" borderId="16" xfId="0" applyFont="1" applyFill="1" applyBorder="1" applyAlignment="1" applyProtection="1">
      <alignment horizontal="left"/>
      <protection hidden="1"/>
    </xf>
    <xf numFmtId="0" fontId="10" fillId="2" borderId="8" xfId="0" applyFont="1" applyFill="1" applyBorder="1" applyAlignment="1" applyProtection="1">
      <alignment horizontal="left"/>
      <protection hidden="1"/>
    </xf>
    <xf numFmtId="2" fontId="11" fillId="4" borderId="32" xfId="0" applyNumberFormat="1" applyFont="1" applyFill="1" applyBorder="1" applyAlignment="1" applyProtection="1">
      <alignment horizontal="right"/>
      <protection hidden="1"/>
    </xf>
    <xf numFmtId="0" fontId="10" fillId="2" borderId="9" xfId="0" applyFont="1" applyFill="1" applyBorder="1" applyAlignment="1" applyProtection="1">
      <alignment horizontal="center"/>
      <protection hidden="1"/>
    </xf>
    <xf numFmtId="166" fontId="9" fillId="2" borderId="10" xfId="0" applyNumberFormat="1" applyFont="1" applyFill="1" applyBorder="1" applyProtection="1">
      <protection hidden="1"/>
    </xf>
    <xf numFmtId="0" fontId="10" fillId="2" borderId="10" xfId="0" applyFont="1" applyFill="1" applyBorder="1" applyAlignment="1" applyProtection="1">
      <alignment horizontal="center"/>
      <protection hidden="1"/>
    </xf>
    <xf numFmtId="0" fontId="10" fillId="2" borderId="28" xfId="0" applyFont="1" applyFill="1" applyBorder="1" applyAlignment="1" applyProtection="1">
      <alignment horizontal="center"/>
      <protection hidden="1"/>
    </xf>
    <xf numFmtId="0" fontId="9" fillId="2" borderId="33" xfId="0" applyFont="1" applyFill="1" applyBorder="1" applyProtection="1">
      <protection hidden="1"/>
    </xf>
    <xf numFmtId="2" fontId="9" fillId="4" borderId="32" xfId="0" applyNumberFormat="1" applyFont="1" applyFill="1" applyBorder="1" applyProtection="1">
      <protection hidden="1"/>
    </xf>
    <xf numFmtId="2" fontId="9" fillId="2" borderId="8" xfId="0" applyNumberFormat="1" applyFont="1" applyFill="1" applyBorder="1" applyProtection="1">
      <protection hidden="1"/>
    </xf>
    <xf numFmtId="0" fontId="6" fillId="2" borderId="33" xfId="0" applyFont="1" applyFill="1" applyBorder="1" applyAlignment="1" applyProtection="1">
      <alignment horizontal="right"/>
      <protection hidden="1"/>
    </xf>
    <xf numFmtId="2" fontId="11" fillId="4" borderId="34" xfId="0" applyNumberFormat="1" applyFont="1" applyFill="1" applyBorder="1" applyAlignment="1" applyProtection="1">
      <alignment horizontal="right"/>
      <protection hidden="1"/>
    </xf>
    <xf numFmtId="2" fontId="10" fillId="2" borderId="0" xfId="0" applyNumberFormat="1" applyFont="1" applyFill="1" applyBorder="1" applyAlignment="1" applyProtection="1">
      <alignment horizontal="center"/>
      <protection hidden="1"/>
    </xf>
    <xf numFmtId="0" fontId="9" fillId="2" borderId="7" xfId="0" applyFont="1" applyFill="1" applyBorder="1" applyProtection="1">
      <protection hidden="1"/>
    </xf>
    <xf numFmtId="2" fontId="10" fillId="2" borderId="0" xfId="0" applyNumberFormat="1" applyFont="1" applyFill="1" applyBorder="1" applyAlignment="1" applyProtection="1">
      <alignment horizontal="left"/>
      <protection hidden="1"/>
    </xf>
    <xf numFmtId="2" fontId="14" fillId="3" borderId="35" xfId="0" applyNumberFormat="1" applyFont="1" applyFill="1" applyBorder="1" applyProtection="1">
      <protection hidden="1"/>
    </xf>
    <xf numFmtId="2" fontId="10" fillId="3" borderId="36" xfId="0" applyNumberFormat="1" applyFont="1" applyFill="1" applyBorder="1" applyProtection="1">
      <protection hidden="1"/>
    </xf>
    <xf numFmtId="2" fontId="10" fillId="2" borderId="8" xfId="0" applyNumberFormat="1" applyFont="1" applyFill="1" applyBorder="1" applyProtection="1">
      <protection hidden="1"/>
    </xf>
    <xf numFmtId="2" fontId="15" fillId="3" borderId="36" xfId="0" applyNumberFormat="1" applyFont="1" applyFill="1" applyBorder="1" applyProtection="1">
      <protection hidden="1"/>
    </xf>
    <xf numFmtId="2" fontId="15" fillId="2" borderId="8" xfId="0" applyNumberFormat="1" applyFont="1" applyFill="1" applyBorder="1" applyProtection="1">
      <protection hidden="1"/>
    </xf>
    <xf numFmtId="0" fontId="26" fillId="2" borderId="0" xfId="0" applyFont="1" applyFill="1" applyBorder="1" applyAlignment="1" applyProtection="1">
      <alignment horizontal="left"/>
      <protection hidden="1"/>
    </xf>
    <xf numFmtId="2" fontId="9" fillId="3" borderId="35" xfId="0" applyNumberFormat="1" applyFont="1" applyFill="1" applyBorder="1" applyProtection="1">
      <protection hidden="1"/>
    </xf>
    <xf numFmtId="0" fontId="10" fillId="2" borderId="8" xfId="0" applyFont="1" applyFill="1" applyBorder="1" applyProtection="1">
      <protection hidden="1"/>
    </xf>
    <xf numFmtId="2" fontId="9" fillId="2" borderId="10" xfId="0" applyNumberFormat="1" applyFont="1" applyFill="1" applyBorder="1" applyProtection="1">
      <protection hidden="1"/>
    </xf>
    <xf numFmtId="0" fontId="10" fillId="2" borderId="10" xfId="0" applyFont="1" applyFill="1" applyBorder="1" applyProtection="1">
      <protection hidden="1"/>
    </xf>
    <xf numFmtId="0" fontId="10" fillId="2" borderId="11" xfId="0" applyFont="1" applyFill="1" applyBorder="1" applyProtection="1">
      <protection hidden="1"/>
    </xf>
    <xf numFmtId="0" fontId="27" fillId="2" borderId="0" xfId="0" applyFont="1" applyFill="1" applyBorder="1" applyAlignment="1" applyProtection="1">
      <alignment horizontal="left"/>
      <protection hidden="1"/>
    </xf>
    <xf numFmtId="0" fontId="29" fillId="2" borderId="3" xfId="0" applyFont="1" applyFill="1" applyBorder="1" applyProtection="1">
      <protection hidden="1"/>
    </xf>
    <xf numFmtId="0" fontId="10" fillId="2" borderId="14" xfId="0" applyFont="1" applyFill="1" applyBorder="1" applyAlignment="1" applyProtection="1">
      <protection hidden="1"/>
    </xf>
    <xf numFmtId="0" fontId="10" fillId="2" borderId="0" xfId="0" applyFont="1" applyFill="1" applyBorder="1" applyAlignment="1" applyProtection="1">
      <protection hidden="1"/>
    </xf>
    <xf numFmtId="0" fontId="26" fillId="2" borderId="8" xfId="0" applyFont="1" applyFill="1" applyBorder="1" applyAlignment="1" applyProtection="1">
      <alignment horizontal="center"/>
      <protection hidden="1"/>
    </xf>
    <xf numFmtId="0" fontId="30" fillId="2" borderId="8" xfId="0" applyFont="1" applyFill="1" applyBorder="1" applyAlignment="1" applyProtection="1">
      <alignment horizontal="center"/>
      <protection hidden="1"/>
    </xf>
    <xf numFmtId="165" fontId="9" fillId="2" borderId="0" xfId="0" applyNumberFormat="1" applyFont="1" applyFill="1" applyBorder="1" applyProtection="1">
      <protection hidden="1"/>
    </xf>
    <xf numFmtId="0" fontId="31" fillId="2" borderId="10" xfId="0" applyFont="1" applyFill="1" applyBorder="1" applyAlignment="1" applyProtection="1">
      <alignment horizontal="center"/>
      <protection hidden="1"/>
    </xf>
    <xf numFmtId="0" fontId="30" fillId="2" borderId="11" xfId="0" applyFont="1" applyFill="1" applyBorder="1" applyAlignment="1" applyProtection="1">
      <alignment horizontal="center"/>
      <protection hidden="1"/>
    </xf>
    <xf numFmtId="2" fontId="9" fillId="2" borderId="37" xfId="0" applyNumberFormat="1" applyFont="1" applyFill="1" applyBorder="1" applyProtection="1">
      <protection hidden="1"/>
    </xf>
    <xf numFmtId="0" fontId="31" fillId="2" borderId="0" xfId="0" applyFont="1" applyFill="1" applyBorder="1" applyAlignment="1" applyProtection="1">
      <alignment horizontal="center"/>
      <protection hidden="1"/>
    </xf>
    <xf numFmtId="0" fontId="30" fillId="2" borderId="0" xfId="0" applyFont="1" applyFill="1" applyBorder="1" applyAlignment="1" applyProtection="1">
      <alignment horizontal="center"/>
      <protection hidden="1"/>
    </xf>
    <xf numFmtId="0" fontId="10" fillId="2" borderId="11" xfId="0" applyFont="1" applyFill="1" applyBorder="1" applyAlignment="1" applyProtection="1">
      <alignment horizontal="center"/>
      <protection hidden="1"/>
    </xf>
    <xf numFmtId="2" fontId="26" fillId="2" borderId="3" xfId="0" applyNumberFormat="1" applyFont="1" applyFill="1" applyBorder="1" applyProtection="1">
      <protection hidden="1"/>
    </xf>
    <xf numFmtId="2" fontId="26" fillId="2" borderId="9" xfId="0" applyNumberFormat="1" applyFont="1" applyFill="1" applyBorder="1" applyProtection="1">
      <protection hidden="1"/>
    </xf>
    <xf numFmtId="2" fontId="9" fillId="2" borderId="11" xfId="0" applyNumberFormat="1" applyFont="1" applyFill="1" applyBorder="1" applyProtection="1">
      <protection hidden="1"/>
    </xf>
    <xf numFmtId="2" fontId="23" fillId="2" borderId="9" xfId="0" applyNumberFormat="1" applyFont="1" applyFill="1" applyBorder="1" applyProtection="1">
      <protection hidden="1"/>
    </xf>
    <xf numFmtId="0" fontId="30" fillId="2" borderId="10" xfId="0" applyFont="1" applyFill="1" applyBorder="1" applyAlignment="1" applyProtection="1">
      <alignment horizontal="center"/>
      <protection hidden="1"/>
    </xf>
    <xf numFmtId="0" fontId="6" fillId="2" borderId="10" xfId="0" quotePrefix="1" applyFont="1" applyFill="1" applyBorder="1" applyProtection="1">
      <protection hidden="1"/>
    </xf>
    <xf numFmtId="164" fontId="10" fillId="2" borderId="10" xfId="0" applyNumberFormat="1" applyFont="1" applyFill="1" applyBorder="1" applyAlignment="1" applyProtection="1">
      <alignment horizontal="right"/>
      <protection hidden="1"/>
    </xf>
    <xf numFmtId="0" fontId="10" fillId="2" borderId="38" xfId="0" applyFont="1" applyFill="1" applyBorder="1" applyAlignment="1" applyProtection="1">
      <alignment horizontal="left"/>
      <protection hidden="1"/>
    </xf>
    <xf numFmtId="0" fontId="29" fillId="2" borderId="1" xfId="0" applyFont="1" applyFill="1" applyBorder="1" applyAlignment="1" applyProtection="1">
      <alignment horizontal="left"/>
      <protection hidden="1"/>
    </xf>
    <xf numFmtId="0" fontId="10" fillId="2" borderId="13" xfId="0" applyFont="1" applyFill="1" applyBorder="1" applyAlignment="1" applyProtection="1">
      <alignment horizontal="left"/>
      <protection hidden="1"/>
    </xf>
    <xf numFmtId="0" fontId="10" fillId="2" borderId="39" xfId="0" applyFont="1" applyFill="1" applyBorder="1" applyAlignment="1" applyProtection="1">
      <alignment horizontal="left"/>
      <protection hidden="1"/>
    </xf>
    <xf numFmtId="0" fontId="10" fillId="2" borderId="9" xfId="0" applyFont="1" applyFill="1" applyBorder="1" applyAlignment="1" applyProtection="1">
      <alignment horizontal="left"/>
      <protection hidden="1"/>
    </xf>
    <xf numFmtId="2" fontId="10" fillId="2" borderId="10" xfId="0" applyNumberFormat="1" applyFont="1" applyFill="1" applyBorder="1" applyAlignment="1" applyProtection="1">
      <alignment horizontal="left"/>
      <protection hidden="1"/>
    </xf>
    <xf numFmtId="0" fontId="29" fillId="2" borderId="3" xfId="0" applyFont="1" applyFill="1" applyBorder="1" applyAlignment="1" applyProtection="1">
      <alignment horizontal="left"/>
      <protection hidden="1"/>
    </xf>
    <xf numFmtId="2" fontId="10" fillId="4" borderId="40" xfId="0" applyNumberFormat="1" applyFont="1" applyFill="1" applyBorder="1" applyAlignment="1" applyProtection="1">
      <alignment horizontal="center"/>
      <protection hidden="1"/>
    </xf>
    <xf numFmtId="0" fontId="10" fillId="2" borderId="3" xfId="0" applyFont="1" applyFill="1" applyBorder="1" applyAlignment="1" applyProtection="1">
      <alignment horizontal="left"/>
      <protection hidden="1"/>
    </xf>
    <xf numFmtId="2" fontId="10" fillId="2" borderId="10" xfId="0" applyNumberFormat="1" applyFont="1" applyFill="1" applyBorder="1" applyAlignment="1" applyProtection="1">
      <alignment horizontal="center"/>
      <protection hidden="1"/>
    </xf>
    <xf numFmtId="0" fontId="9" fillId="2" borderId="0" xfId="0" applyFont="1" applyFill="1" applyBorder="1" applyAlignment="1" applyProtection="1">
      <alignment horizontal="left"/>
      <protection hidden="1"/>
    </xf>
    <xf numFmtId="0" fontId="10" fillId="2" borderId="2" xfId="0" applyFont="1" applyFill="1" applyBorder="1" applyProtection="1">
      <protection hidden="1"/>
    </xf>
    <xf numFmtId="0" fontId="26" fillId="2" borderId="7" xfId="0" applyFont="1" applyFill="1" applyBorder="1" applyAlignment="1" applyProtection="1">
      <alignment horizontal="left"/>
      <protection hidden="1"/>
    </xf>
    <xf numFmtId="2" fontId="12" fillId="2" borderId="2" xfId="0" applyNumberFormat="1" applyFont="1" applyFill="1" applyBorder="1" applyAlignment="1" applyProtection="1">
      <alignment horizontal="left"/>
      <protection hidden="1"/>
    </xf>
    <xf numFmtId="2" fontId="10" fillId="2" borderId="41" xfId="0" applyNumberFormat="1" applyFont="1" applyFill="1" applyBorder="1" applyAlignment="1" applyProtection="1">
      <alignment horizontal="center"/>
      <protection hidden="1"/>
    </xf>
    <xf numFmtId="0" fontId="26" fillId="2" borderId="8" xfId="0" applyFont="1" applyFill="1" applyBorder="1" applyAlignment="1" applyProtection="1">
      <alignment horizontal="left"/>
      <protection hidden="1"/>
    </xf>
    <xf numFmtId="2" fontId="9" fillId="2" borderId="3" xfId="0" applyNumberFormat="1" applyFont="1" applyFill="1" applyBorder="1" applyProtection="1">
      <protection hidden="1"/>
    </xf>
    <xf numFmtId="2" fontId="9" fillId="2" borderId="9" xfId="0" applyNumberFormat="1" applyFont="1" applyFill="1" applyBorder="1" applyProtection="1">
      <protection hidden="1"/>
    </xf>
    <xf numFmtId="2" fontId="12" fillId="2" borderId="10" xfId="0" applyNumberFormat="1" applyFont="1" applyFill="1" applyBorder="1" applyProtection="1">
      <protection hidden="1"/>
    </xf>
    <xf numFmtId="0" fontId="0" fillId="2" borderId="8" xfId="0" applyFill="1" applyBorder="1" applyAlignment="1" applyProtection="1">
      <alignment horizontal="left"/>
      <protection hidden="1"/>
    </xf>
    <xf numFmtId="2" fontId="10" fillId="3" borderId="40" xfId="0" applyNumberFormat="1" applyFont="1" applyFill="1" applyBorder="1" applyAlignment="1" applyProtection="1">
      <alignment horizontal="center"/>
      <protection hidden="1"/>
    </xf>
    <xf numFmtId="0" fontId="1" fillId="0" borderId="0" xfId="0" applyFont="1" applyFill="1" applyBorder="1" applyProtection="1">
      <protection hidden="1"/>
    </xf>
    <xf numFmtId="0" fontId="0" fillId="2" borderId="8" xfId="0" applyFill="1" applyBorder="1" applyAlignment="1" applyProtection="1">
      <alignment horizontal="justify"/>
      <protection hidden="1"/>
    </xf>
    <xf numFmtId="0" fontId="0" fillId="2" borderId="11" xfId="0" applyFill="1" applyBorder="1" applyAlignment="1" applyProtection="1">
      <alignment horizontal="justify"/>
      <protection hidden="1"/>
    </xf>
    <xf numFmtId="0" fontId="0" fillId="2" borderId="10" xfId="0" applyFill="1" applyBorder="1" applyAlignment="1" applyProtection="1">
      <alignment horizontal="justify" vertical="top"/>
      <protection hidden="1"/>
    </xf>
    <xf numFmtId="0" fontId="0" fillId="0" borderId="0" xfId="0" applyBorder="1" applyProtection="1">
      <protection hidden="1"/>
    </xf>
    <xf numFmtId="0" fontId="0" fillId="2" borderId="0" xfId="0" applyFill="1" applyProtection="1">
      <protection hidden="1"/>
    </xf>
    <xf numFmtId="0" fontId="7" fillId="2" borderId="10" xfId="0" applyFont="1" applyFill="1" applyBorder="1" applyAlignment="1" applyProtection="1">
      <protection hidden="1"/>
    </xf>
    <xf numFmtId="0" fontId="0" fillId="2" borderId="10" xfId="0" applyFill="1" applyBorder="1" applyAlignment="1" applyProtection="1">
      <protection hidden="1"/>
    </xf>
    <xf numFmtId="164" fontId="9" fillId="2" borderId="8" xfId="0" applyNumberFormat="1" applyFont="1" applyFill="1" applyBorder="1" applyProtection="1">
      <protection hidden="1"/>
    </xf>
    <xf numFmtId="0" fontId="28" fillId="2" borderId="0" xfId="0" applyFont="1" applyFill="1" applyBorder="1" applyProtection="1">
      <protection hidden="1"/>
    </xf>
    <xf numFmtId="164" fontId="9" fillId="2" borderId="10" xfId="0" applyNumberFormat="1" applyFont="1" applyFill="1" applyBorder="1" applyProtection="1">
      <protection hidden="1"/>
    </xf>
    <xf numFmtId="0" fontId="34" fillId="0" borderId="0" xfId="0" applyFont="1" applyProtection="1">
      <protection hidden="1"/>
    </xf>
    <xf numFmtId="0" fontId="0" fillId="0" borderId="0" xfId="0" applyFill="1" applyProtection="1">
      <protection hidden="1"/>
    </xf>
    <xf numFmtId="14" fontId="9" fillId="2" borderId="0" xfId="0" applyNumberFormat="1" applyFont="1" applyFill="1" applyBorder="1" applyAlignment="1" applyProtection="1">
      <alignment horizontal="left"/>
      <protection hidden="1"/>
    </xf>
    <xf numFmtId="14" fontId="9" fillId="2" borderId="10" xfId="0" applyNumberFormat="1" applyFont="1" applyFill="1" applyBorder="1" applyAlignment="1" applyProtection="1">
      <alignment horizontal="left"/>
      <protection hidden="1"/>
    </xf>
    <xf numFmtId="0" fontId="0" fillId="2" borderId="8" xfId="0" applyFill="1" applyBorder="1" applyAlignment="1" applyProtection="1">
      <protection hidden="1"/>
    </xf>
    <xf numFmtId="2" fontId="10" fillId="4" borderId="32" xfId="0" applyNumberFormat="1" applyFont="1" applyFill="1" applyBorder="1" applyAlignment="1" applyProtection="1">
      <alignment horizontal="center"/>
      <protection hidden="1"/>
    </xf>
    <xf numFmtId="2" fontId="10" fillId="5" borderId="32" xfId="0" applyNumberFormat="1" applyFont="1" applyFill="1" applyBorder="1" applyAlignment="1" applyProtection="1">
      <alignment horizontal="center"/>
      <protection hidden="1"/>
    </xf>
    <xf numFmtId="0" fontId="0" fillId="2" borderId="0" xfId="0" applyFill="1" applyBorder="1" applyAlignment="1" applyProtection="1">
      <alignment horizontal="center"/>
      <protection hidden="1"/>
    </xf>
    <xf numFmtId="2" fontId="16" fillId="5" borderId="42" xfId="0" applyNumberFormat="1" applyFont="1" applyFill="1" applyBorder="1" applyProtection="1">
      <protection locked="0" hidden="1"/>
    </xf>
    <xf numFmtId="2" fontId="16" fillId="5" borderId="43" xfId="0" applyNumberFormat="1" applyFont="1" applyFill="1" applyBorder="1" applyProtection="1">
      <protection locked="0" hidden="1"/>
    </xf>
    <xf numFmtId="0" fontId="10" fillId="2" borderId="0" xfId="0" applyFont="1" applyFill="1" applyBorder="1" applyAlignment="1" applyProtection="1">
      <alignment horizontal="right"/>
      <protection hidden="1"/>
    </xf>
    <xf numFmtId="0" fontId="6" fillId="2" borderId="0" xfId="0" applyFont="1" applyFill="1" applyBorder="1" applyAlignment="1" applyProtection="1">
      <alignment horizontal="right"/>
      <protection hidden="1"/>
    </xf>
    <xf numFmtId="2" fontId="10" fillId="2" borderId="0" xfId="0" applyNumberFormat="1" applyFont="1" applyFill="1" applyBorder="1" applyAlignment="1" applyProtection="1">
      <alignment horizontal="right"/>
      <protection hidden="1"/>
    </xf>
    <xf numFmtId="2" fontId="11" fillId="2" borderId="0" xfId="0" applyNumberFormat="1" applyFont="1" applyFill="1" applyBorder="1" applyAlignment="1" applyProtection="1">
      <alignment horizontal="right"/>
      <protection hidden="1"/>
    </xf>
    <xf numFmtId="0" fontId="10" fillId="2" borderId="3" xfId="0" applyFont="1" applyFill="1" applyBorder="1" applyAlignment="1" applyProtection="1">
      <alignment horizontal="right"/>
      <protection hidden="1"/>
    </xf>
    <xf numFmtId="0" fontId="6" fillId="2" borderId="3" xfId="0" applyFont="1" applyFill="1" applyBorder="1" applyAlignment="1" applyProtection="1">
      <alignment horizontal="right"/>
      <protection hidden="1"/>
    </xf>
    <xf numFmtId="164" fontId="10" fillId="2" borderId="0" xfId="0" applyNumberFormat="1" applyFont="1" applyFill="1" applyBorder="1" applyAlignment="1" applyProtection="1">
      <alignment horizontal="right"/>
      <protection hidden="1"/>
    </xf>
    <xf numFmtId="164" fontId="11" fillId="2" borderId="0" xfId="0" applyNumberFormat="1" applyFont="1" applyFill="1" applyBorder="1" applyAlignment="1" applyProtection="1">
      <alignment horizontal="right"/>
      <protection hidden="1"/>
    </xf>
    <xf numFmtId="0" fontId="18" fillId="2" borderId="0" xfId="0" applyFont="1" applyFill="1" applyBorder="1" applyAlignment="1" applyProtection="1">
      <alignment horizontal="left"/>
      <protection hidden="1"/>
    </xf>
    <xf numFmtId="0" fontId="10" fillId="2" borderId="44" xfId="0" applyFont="1" applyFill="1" applyBorder="1" applyAlignment="1" applyProtection="1">
      <alignment horizontal="left"/>
      <protection hidden="1"/>
    </xf>
    <xf numFmtId="0" fontId="10" fillId="2" borderId="45" xfId="0" applyFont="1" applyFill="1" applyBorder="1" applyAlignment="1" applyProtection="1">
      <alignment horizontal="left"/>
      <protection hidden="1"/>
    </xf>
    <xf numFmtId="2" fontId="39" fillId="2" borderId="10" xfId="0" applyNumberFormat="1" applyFont="1" applyFill="1" applyBorder="1" applyProtection="1">
      <protection hidden="1"/>
    </xf>
    <xf numFmtId="2" fontId="39" fillId="2" borderId="3" xfId="0" applyNumberFormat="1" applyFont="1" applyFill="1" applyBorder="1" applyProtection="1">
      <protection hidden="1"/>
    </xf>
    <xf numFmtId="0" fontId="0" fillId="2" borderId="3" xfId="0" applyFill="1" applyBorder="1" applyAlignment="1" applyProtection="1">
      <protection hidden="1"/>
    </xf>
    <xf numFmtId="0" fontId="0" fillId="2" borderId="0" xfId="0" applyFill="1" applyBorder="1" applyAlignment="1" applyProtection="1">
      <alignment horizontal="left" vertical="justify" textRotation="90" wrapText="1"/>
      <protection hidden="1"/>
    </xf>
    <xf numFmtId="0" fontId="5" fillId="2" borderId="2" xfId="0" applyFont="1" applyFill="1" applyBorder="1" applyAlignment="1" applyProtection="1">
      <protection hidden="1"/>
    </xf>
    <xf numFmtId="0" fontId="33" fillId="0" borderId="0" xfId="0" applyFont="1" applyFill="1" applyBorder="1" applyProtection="1">
      <protection hidden="1"/>
    </xf>
    <xf numFmtId="0" fontId="33" fillId="0" borderId="0" xfId="0" applyFont="1" applyProtection="1">
      <protection hidden="1"/>
    </xf>
    <xf numFmtId="0" fontId="33" fillId="0" borderId="0" xfId="0" applyFont="1" applyFill="1" applyProtection="1">
      <protection hidden="1"/>
    </xf>
    <xf numFmtId="0" fontId="33" fillId="0" borderId="0" xfId="0" applyFont="1" applyBorder="1" applyProtection="1">
      <protection hidden="1"/>
    </xf>
    <xf numFmtId="0" fontId="0" fillId="2" borderId="16" xfId="0" applyFill="1" applyBorder="1" applyProtection="1">
      <protection hidden="1"/>
    </xf>
    <xf numFmtId="2" fontId="10" fillId="5" borderId="40" xfId="0" applyNumberFormat="1" applyFont="1" applyFill="1" applyBorder="1" applyAlignment="1" applyProtection="1">
      <alignment horizontal="center"/>
      <protection locked="0" hidden="1"/>
    </xf>
    <xf numFmtId="2" fontId="9" fillId="5" borderId="40" xfId="0" applyNumberFormat="1" applyFont="1" applyFill="1" applyBorder="1" applyProtection="1">
      <protection locked="0" hidden="1"/>
    </xf>
    <xf numFmtId="0" fontId="9" fillId="5" borderId="40" xfId="0" applyFont="1" applyFill="1" applyBorder="1" applyProtection="1">
      <protection locked="0" hidden="1"/>
    </xf>
    <xf numFmtId="2" fontId="0" fillId="5" borderId="32" xfId="0" applyNumberFormat="1" applyFill="1" applyBorder="1" applyProtection="1">
      <protection locked="0" hidden="1"/>
    </xf>
    <xf numFmtId="2" fontId="6" fillId="2" borderId="46" xfId="0" applyNumberFormat="1" applyFont="1" applyFill="1" applyBorder="1" applyAlignment="1" applyProtection="1">
      <alignment horizontal="right"/>
      <protection hidden="1"/>
    </xf>
    <xf numFmtId="2" fontId="6" fillId="3" borderId="47" xfId="0" applyNumberFormat="1" applyFont="1" applyFill="1" applyBorder="1" applyAlignment="1" applyProtection="1">
      <alignment horizontal="right"/>
      <protection hidden="1"/>
    </xf>
    <xf numFmtId="2" fontId="6" fillId="2" borderId="8" xfId="0" applyNumberFormat="1" applyFont="1" applyFill="1" applyBorder="1" applyAlignment="1" applyProtection="1">
      <alignment horizontal="right"/>
      <protection hidden="1"/>
    </xf>
    <xf numFmtId="2" fontId="16" fillId="3" borderId="48" xfId="0" applyNumberFormat="1" applyFont="1" applyFill="1" applyBorder="1" applyProtection="1">
      <protection hidden="1"/>
    </xf>
    <xf numFmtId="0" fontId="10" fillId="2" borderId="1" xfId="0" applyFont="1" applyFill="1" applyBorder="1" applyAlignment="1" applyProtection="1">
      <alignment horizontal="left"/>
      <protection hidden="1"/>
    </xf>
    <xf numFmtId="0" fontId="10" fillId="2" borderId="2" xfId="0" applyFont="1" applyFill="1" applyBorder="1" applyAlignment="1" applyProtection="1">
      <alignment horizontal="center"/>
      <protection hidden="1"/>
    </xf>
    <xf numFmtId="2" fontId="9" fillId="2" borderId="2" xfId="0" applyNumberFormat="1" applyFont="1" applyFill="1" applyBorder="1" applyProtection="1">
      <protection hidden="1"/>
    </xf>
    <xf numFmtId="0" fontId="31" fillId="2" borderId="2" xfId="0" applyFont="1" applyFill="1" applyBorder="1" applyAlignment="1" applyProtection="1">
      <alignment horizontal="center"/>
      <protection hidden="1"/>
    </xf>
    <xf numFmtId="0" fontId="30" fillId="2" borderId="7" xfId="0" applyFont="1" applyFill="1" applyBorder="1" applyAlignment="1" applyProtection="1">
      <alignment horizontal="center"/>
      <protection hidden="1"/>
    </xf>
    <xf numFmtId="0" fontId="0" fillId="3" borderId="49" xfId="0" applyFill="1" applyBorder="1" applyProtection="1">
      <protection hidden="1"/>
    </xf>
    <xf numFmtId="0" fontId="10" fillId="2" borderId="14" xfId="0" applyFont="1" applyFill="1" applyBorder="1" applyAlignment="1" applyProtection="1">
      <alignment horizontal="center"/>
      <protection hidden="1"/>
    </xf>
    <xf numFmtId="0" fontId="18" fillId="2" borderId="0" xfId="0" applyFont="1" applyFill="1" applyBorder="1" applyAlignment="1" applyProtection="1">
      <alignment horizontal="left" vertical="center"/>
      <protection hidden="1"/>
    </xf>
    <xf numFmtId="0" fontId="17" fillId="2" borderId="0" xfId="0" applyFont="1" applyFill="1" applyBorder="1" applyAlignment="1" applyProtection="1">
      <alignment horizontal="left" vertical="center"/>
      <protection hidden="1"/>
    </xf>
    <xf numFmtId="2" fontId="9" fillId="2" borderId="50" xfId="0" applyNumberFormat="1" applyFont="1" applyFill="1" applyBorder="1" applyProtection="1">
      <protection hidden="1"/>
    </xf>
    <xf numFmtId="0" fontId="0" fillId="2" borderId="50" xfId="0" applyFill="1" applyBorder="1" applyProtection="1">
      <protection hidden="1"/>
    </xf>
    <xf numFmtId="2" fontId="12" fillId="2" borderId="50" xfId="0" applyNumberFormat="1" applyFont="1" applyFill="1" applyBorder="1" applyAlignment="1" applyProtection="1">
      <alignment horizontal="left"/>
      <protection hidden="1"/>
    </xf>
    <xf numFmtId="0" fontId="0" fillId="6" borderId="0" xfId="0" applyFill="1"/>
    <xf numFmtId="0" fontId="0" fillId="6" borderId="0" xfId="0" applyFill="1" applyProtection="1">
      <protection hidden="1"/>
    </xf>
    <xf numFmtId="0" fontId="0" fillId="6" borderId="0" xfId="0" applyFill="1" applyBorder="1" applyProtection="1">
      <protection hidden="1"/>
    </xf>
    <xf numFmtId="0" fontId="9" fillId="6" borderId="0" xfId="0" applyFont="1" applyFill="1" applyBorder="1" applyProtection="1">
      <protection hidden="1"/>
    </xf>
    <xf numFmtId="0" fontId="26" fillId="6" borderId="0" xfId="0" applyFont="1" applyFill="1" applyBorder="1" applyAlignment="1" applyProtection="1">
      <alignment horizontal="center"/>
      <protection hidden="1"/>
    </xf>
    <xf numFmtId="2" fontId="23" fillId="6" borderId="0" xfId="0" applyNumberFormat="1" applyFont="1" applyFill="1" applyBorder="1" applyProtection="1">
      <protection hidden="1"/>
    </xf>
    <xf numFmtId="0" fontId="4" fillId="6" borderId="0" xfId="0" applyFont="1" applyFill="1" applyBorder="1" applyProtection="1">
      <protection hidden="1"/>
    </xf>
    <xf numFmtId="0" fontId="0" fillId="6" borderId="51" xfId="0" applyFill="1" applyBorder="1" applyProtection="1">
      <protection hidden="1"/>
    </xf>
    <xf numFmtId="0" fontId="0" fillId="6" borderId="52" xfId="0" applyFill="1" applyBorder="1" applyProtection="1">
      <protection hidden="1"/>
    </xf>
    <xf numFmtId="0" fontId="0" fillId="6" borderId="53" xfId="0" applyFill="1" applyBorder="1" applyProtection="1">
      <protection hidden="1"/>
    </xf>
    <xf numFmtId="0" fontId="0" fillId="6" borderId="54" xfId="0" applyFill="1" applyBorder="1" applyProtection="1">
      <protection hidden="1"/>
    </xf>
    <xf numFmtId="0" fontId="0" fillId="6" borderId="55" xfId="0" applyFill="1" applyBorder="1" applyProtection="1">
      <protection hidden="1"/>
    </xf>
    <xf numFmtId="0" fontId="9" fillId="6" borderId="55" xfId="0" applyFont="1" applyFill="1" applyBorder="1" applyProtection="1">
      <protection hidden="1"/>
    </xf>
    <xf numFmtId="0" fontId="26" fillId="6" borderId="54" xfId="0" applyFont="1" applyFill="1" applyBorder="1" applyAlignment="1" applyProtection="1">
      <alignment horizontal="center"/>
      <protection hidden="1"/>
    </xf>
    <xf numFmtId="2" fontId="23" fillId="6" borderId="54" xfId="0" applyNumberFormat="1" applyFont="1" applyFill="1" applyBorder="1" applyProtection="1">
      <protection hidden="1"/>
    </xf>
    <xf numFmtId="0" fontId="10" fillId="6" borderId="55" xfId="0" applyFont="1" applyFill="1" applyBorder="1" applyAlignment="1" applyProtection="1">
      <alignment horizontal="center"/>
      <protection hidden="1"/>
    </xf>
    <xf numFmtId="2" fontId="9" fillId="6" borderId="55" xfId="0" applyNumberFormat="1" applyFont="1" applyFill="1" applyBorder="1" applyAlignment="1" applyProtection="1">
      <alignment horizontal="center"/>
      <protection hidden="1"/>
    </xf>
    <xf numFmtId="0" fontId="0" fillId="0" borderId="54" xfId="0" applyBorder="1" applyProtection="1">
      <protection hidden="1"/>
    </xf>
    <xf numFmtId="0" fontId="0" fillId="6" borderId="0" xfId="0" applyFill="1" applyBorder="1"/>
    <xf numFmtId="2" fontId="23" fillId="6" borderId="56" xfId="0" applyNumberFormat="1" applyFont="1" applyFill="1" applyBorder="1" applyProtection="1">
      <protection hidden="1"/>
    </xf>
    <xf numFmtId="2" fontId="23" fillId="6" borderId="57" xfId="0" applyNumberFormat="1" applyFont="1" applyFill="1" applyBorder="1" applyProtection="1">
      <protection hidden="1"/>
    </xf>
    <xf numFmtId="0" fontId="0" fillId="6" borderId="57" xfId="0" applyFill="1" applyBorder="1" applyProtection="1">
      <protection hidden="1"/>
    </xf>
    <xf numFmtId="0" fontId="30" fillId="6" borderId="57" xfId="0" applyFont="1" applyFill="1" applyBorder="1" applyAlignment="1" applyProtection="1">
      <alignment horizontal="center"/>
      <protection hidden="1"/>
    </xf>
    <xf numFmtId="0" fontId="9" fillId="6" borderId="57" xfId="0" applyFont="1" applyFill="1" applyBorder="1" applyProtection="1">
      <protection hidden="1"/>
    </xf>
    <xf numFmtId="2" fontId="9" fillId="6" borderId="57" xfId="0" applyNumberFormat="1" applyFont="1" applyFill="1" applyBorder="1" applyProtection="1">
      <protection hidden="1"/>
    </xf>
    <xf numFmtId="2" fontId="12" fillId="6" borderId="57" xfId="0" applyNumberFormat="1" applyFont="1" applyFill="1" applyBorder="1" applyProtection="1">
      <protection hidden="1"/>
    </xf>
    <xf numFmtId="0" fontId="9" fillId="6" borderId="58" xfId="0" applyFont="1" applyFill="1" applyBorder="1" applyProtection="1">
      <protection hidden="1"/>
    </xf>
    <xf numFmtId="0" fontId="22" fillId="6" borderId="0" xfId="0" applyFont="1" applyFill="1" applyBorder="1" applyProtection="1">
      <protection hidden="1"/>
    </xf>
    <xf numFmtId="2" fontId="32" fillId="6" borderId="0" xfId="0" applyNumberFormat="1" applyFont="1" applyFill="1" applyBorder="1" applyProtection="1">
      <protection hidden="1"/>
    </xf>
    <xf numFmtId="0" fontId="33" fillId="6" borderId="56" xfId="0" applyFont="1" applyFill="1" applyBorder="1" applyProtection="1">
      <protection hidden="1"/>
    </xf>
    <xf numFmtId="0" fontId="31" fillId="6" borderId="57" xfId="0" applyFont="1" applyFill="1" applyBorder="1" applyAlignment="1" applyProtection="1">
      <alignment horizontal="left"/>
      <protection hidden="1"/>
    </xf>
    <xf numFmtId="0" fontId="34" fillId="6" borderId="57" xfId="0" applyFont="1" applyFill="1" applyBorder="1" applyProtection="1">
      <protection hidden="1"/>
    </xf>
    <xf numFmtId="0" fontId="0" fillId="6" borderId="58" xfId="0" applyFill="1" applyBorder="1" applyProtection="1">
      <protection hidden="1"/>
    </xf>
    <xf numFmtId="0" fontId="0" fillId="6" borderId="0" xfId="0" applyNumberFormat="1" applyFill="1"/>
    <xf numFmtId="0" fontId="0" fillId="6" borderId="30" xfId="0" applyFill="1" applyBorder="1" applyProtection="1">
      <protection hidden="1"/>
    </xf>
    <xf numFmtId="0" fontId="0" fillId="6" borderId="30" xfId="0" applyFill="1" applyBorder="1" applyAlignment="1" applyProtection="1">
      <alignment vertical="top" wrapText="1"/>
      <protection hidden="1"/>
    </xf>
    <xf numFmtId="0" fontId="0" fillId="6" borderId="0" xfId="0" applyFill="1" applyBorder="1" applyAlignment="1" applyProtection="1">
      <alignment vertical="top" wrapText="1"/>
      <protection hidden="1"/>
    </xf>
    <xf numFmtId="0" fontId="6" fillId="6" borderId="0" xfId="0" applyFont="1" applyFill="1" applyBorder="1" applyAlignment="1" applyProtection="1">
      <alignment horizontal="center"/>
      <protection hidden="1"/>
    </xf>
    <xf numFmtId="3" fontId="6" fillId="6" borderId="0" xfId="0" applyNumberFormat="1" applyFont="1" applyFill="1" applyBorder="1" applyAlignment="1" applyProtection="1">
      <alignment horizontal="right"/>
      <protection hidden="1"/>
    </xf>
    <xf numFmtId="3" fontId="16" fillId="6" borderId="0" xfId="0" applyNumberFormat="1" applyFont="1" applyFill="1" applyBorder="1" applyProtection="1">
      <protection hidden="1"/>
    </xf>
    <xf numFmtId="2" fontId="16" fillId="6" borderId="0" xfId="0" applyNumberFormat="1" applyFont="1" applyFill="1" applyBorder="1" applyAlignment="1" applyProtection="1">
      <alignment vertical="center"/>
      <protection hidden="1"/>
    </xf>
    <xf numFmtId="0" fontId="0" fillId="6" borderId="0" xfId="0" applyFill="1" applyBorder="1" applyAlignment="1" applyProtection="1">
      <protection hidden="1"/>
    </xf>
    <xf numFmtId="0" fontId="0" fillId="6" borderId="56" xfId="0" applyFill="1" applyBorder="1" applyProtection="1">
      <protection hidden="1"/>
    </xf>
    <xf numFmtId="0" fontId="16" fillId="6" borderId="57" xfId="0" applyFont="1" applyFill="1" applyBorder="1" applyAlignment="1" applyProtection="1">
      <alignment vertical="center"/>
      <protection hidden="1"/>
    </xf>
    <xf numFmtId="0" fontId="0" fillId="6" borderId="57" xfId="0" applyFill="1" applyBorder="1" applyAlignment="1" applyProtection="1">
      <alignment vertical="center"/>
      <protection hidden="1"/>
    </xf>
    <xf numFmtId="3" fontId="16" fillId="6" borderId="57" xfId="0" applyNumberFormat="1" applyFont="1" applyFill="1" applyBorder="1" applyAlignment="1" applyProtection="1">
      <alignment vertical="center"/>
      <protection hidden="1"/>
    </xf>
    <xf numFmtId="2" fontId="16" fillId="6" borderId="57" xfId="0" applyNumberFormat="1" applyFont="1" applyFill="1" applyBorder="1" applyAlignment="1" applyProtection="1">
      <alignment vertical="center"/>
      <protection hidden="1"/>
    </xf>
    <xf numFmtId="0" fontId="0" fillId="6" borderId="57" xfId="0" applyFill="1" applyBorder="1" applyAlignment="1" applyProtection="1">
      <alignment vertical="top" wrapText="1"/>
      <protection hidden="1"/>
    </xf>
    <xf numFmtId="0" fontId="0" fillId="6" borderId="53" xfId="0" applyFill="1" applyBorder="1" applyProtection="1">
      <protection locked="0" hidden="1"/>
    </xf>
    <xf numFmtId="0" fontId="18" fillId="6" borderId="57" xfId="0" applyFont="1" applyFill="1" applyBorder="1" applyAlignment="1" applyProtection="1">
      <alignment horizontal="left" vertical="center"/>
      <protection hidden="1"/>
    </xf>
    <xf numFmtId="0" fontId="17" fillId="6" borderId="57" xfId="0" applyFont="1" applyFill="1" applyBorder="1" applyAlignment="1" applyProtection="1">
      <alignment horizontal="left" vertical="center"/>
      <protection hidden="1"/>
    </xf>
    <xf numFmtId="0" fontId="0" fillId="6" borderId="57" xfId="0" applyFill="1" applyBorder="1" applyAlignment="1" applyProtection="1">
      <alignment horizontal="left"/>
      <protection hidden="1"/>
    </xf>
    <xf numFmtId="2" fontId="9" fillId="6" borderId="0" xfId="0" applyNumberFormat="1" applyFont="1" applyFill="1" applyBorder="1" applyAlignment="1" applyProtection="1">
      <alignment horizontal="left"/>
      <protection hidden="1"/>
    </xf>
    <xf numFmtId="4" fontId="11" fillId="4" borderId="34" xfId="0" applyNumberFormat="1" applyFont="1" applyFill="1" applyBorder="1" applyAlignment="1" applyProtection="1">
      <alignment horizontal="right"/>
      <protection hidden="1"/>
    </xf>
    <xf numFmtId="4" fontId="11" fillId="4" borderId="32" xfId="0" applyNumberFormat="1" applyFont="1" applyFill="1" applyBorder="1" applyAlignment="1" applyProtection="1">
      <alignment horizontal="right"/>
      <protection hidden="1"/>
    </xf>
    <xf numFmtId="166" fontId="9" fillId="3" borderId="32" xfId="0" applyNumberFormat="1" applyFont="1" applyFill="1" applyBorder="1" applyProtection="1">
      <protection hidden="1"/>
    </xf>
    <xf numFmtId="166" fontId="10" fillId="3" borderId="32" xfId="0" applyNumberFormat="1" applyFont="1" applyFill="1" applyBorder="1" applyAlignment="1" applyProtection="1">
      <alignment horizontal="center"/>
      <protection hidden="1"/>
    </xf>
    <xf numFmtId="0" fontId="30" fillId="0" borderId="0" xfId="0" applyFont="1" applyFill="1" applyBorder="1" applyProtection="1">
      <protection hidden="1"/>
    </xf>
    <xf numFmtId="0" fontId="26" fillId="0" borderId="0" xfId="0" applyFont="1" applyFill="1" applyBorder="1" applyAlignment="1" applyProtection="1">
      <alignment horizontal="center"/>
      <protection hidden="1"/>
    </xf>
    <xf numFmtId="0" fontId="26" fillId="0" borderId="0" xfId="0" applyFont="1" applyFill="1" applyBorder="1" applyAlignment="1" applyProtection="1">
      <alignment horizontal="right"/>
      <protection hidden="1"/>
    </xf>
    <xf numFmtId="0" fontId="26" fillId="0" borderId="0" xfId="0" applyFont="1" applyFill="1" applyBorder="1" applyAlignment="1" applyProtection="1">
      <alignment horizontal="center" shrinkToFit="1"/>
      <protection hidden="1"/>
    </xf>
    <xf numFmtId="2" fontId="23" fillId="0" borderId="0" xfId="0" applyNumberFormat="1" applyFont="1" applyFill="1" applyBorder="1" applyProtection="1">
      <protection hidden="1"/>
    </xf>
    <xf numFmtId="2" fontId="50" fillId="0" borderId="0" xfId="0" applyNumberFormat="1" applyFont="1" applyFill="1" applyBorder="1" applyProtection="1">
      <protection hidden="1"/>
    </xf>
    <xf numFmtId="0" fontId="50" fillId="0" borderId="0" xfId="0" applyFont="1" applyFill="1" applyBorder="1" applyProtection="1">
      <protection hidden="1"/>
    </xf>
    <xf numFmtId="0" fontId="23" fillId="0" borderId="0" xfId="0" applyFont="1" applyFill="1" applyBorder="1" applyProtection="1">
      <protection hidden="1"/>
    </xf>
    <xf numFmtId="2" fontId="26" fillId="0" borderId="0" xfId="0" applyNumberFormat="1" applyFont="1" applyFill="1" applyBorder="1" applyProtection="1">
      <protection hidden="1"/>
    </xf>
    <xf numFmtId="2" fontId="33" fillId="0" borderId="0" xfId="0" applyNumberFormat="1" applyFont="1" applyFill="1" applyBorder="1" applyProtection="1">
      <protection hidden="1"/>
    </xf>
    <xf numFmtId="2" fontId="33" fillId="0" borderId="0" xfId="0" applyNumberFormat="1" applyFont="1" applyBorder="1" applyProtection="1">
      <protection hidden="1"/>
    </xf>
    <xf numFmtId="0" fontId="30" fillId="0" borderId="0" xfId="0" applyFont="1" applyBorder="1" applyProtection="1">
      <protection hidden="1"/>
    </xf>
    <xf numFmtId="2" fontId="30" fillId="0" borderId="0" xfId="0" applyNumberFormat="1" applyFont="1" applyBorder="1" applyProtection="1">
      <protection hidden="1"/>
    </xf>
    <xf numFmtId="0" fontId="51" fillId="0" borderId="0" xfId="0" applyFont="1" applyBorder="1" applyProtection="1">
      <protection hidden="1"/>
    </xf>
    <xf numFmtId="2" fontId="51" fillId="0" borderId="0" xfId="0" applyNumberFormat="1" applyFont="1" applyBorder="1" applyProtection="1">
      <protection hidden="1"/>
    </xf>
    <xf numFmtId="0" fontId="23" fillId="0" borderId="3" xfId="0" applyFont="1" applyFill="1" applyBorder="1" applyProtection="1">
      <protection hidden="1"/>
    </xf>
    <xf numFmtId="2" fontId="33" fillId="0" borderId="0" xfId="0" applyNumberFormat="1" applyFont="1" applyProtection="1">
      <protection hidden="1"/>
    </xf>
    <xf numFmtId="164" fontId="9" fillId="5" borderId="42" xfId="0" applyNumberFormat="1" applyFont="1" applyFill="1" applyBorder="1" applyProtection="1">
      <protection locked="0"/>
    </xf>
    <xf numFmtId="0" fontId="52" fillId="0" borderId="0" xfId="0" applyFont="1" applyProtection="1">
      <protection hidden="1"/>
    </xf>
    <xf numFmtId="0" fontId="52" fillId="0" borderId="0" xfId="0" applyFont="1" applyFill="1" applyProtection="1">
      <protection hidden="1"/>
    </xf>
    <xf numFmtId="0" fontId="52" fillId="0" borderId="0" xfId="0" applyFont="1"/>
    <xf numFmtId="0" fontId="33" fillId="0" borderId="0" xfId="0" applyFont="1"/>
    <xf numFmtId="0" fontId="0" fillId="2" borderId="11" xfId="0" applyFill="1" applyBorder="1" applyAlignment="1" applyProtection="1">
      <alignment horizontal="right"/>
      <protection hidden="1"/>
    </xf>
    <xf numFmtId="0" fontId="0" fillId="6" borderId="52" xfId="0" applyFill="1" applyBorder="1" applyAlignment="1" applyProtection="1">
      <alignment horizontal="right"/>
      <protection hidden="1"/>
    </xf>
    <xf numFmtId="49" fontId="41" fillId="2" borderId="0" xfId="0" applyNumberFormat="1" applyFont="1" applyFill="1" applyBorder="1" applyAlignment="1" applyProtection="1">
      <alignment horizontal="center"/>
      <protection hidden="1"/>
    </xf>
    <xf numFmtId="0" fontId="40" fillId="2" borderId="2" xfId="0" applyFont="1" applyFill="1" applyBorder="1" applyAlignment="1" applyProtection="1">
      <alignment horizontal="center"/>
      <protection hidden="1"/>
    </xf>
    <xf numFmtId="0" fontId="40" fillId="2" borderId="3" xfId="0" applyFont="1" applyFill="1" applyBorder="1" applyAlignment="1" applyProtection="1">
      <alignment horizontal="center"/>
      <protection hidden="1"/>
    </xf>
    <xf numFmtId="0" fontId="0" fillId="2" borderId="0" xfId="0" applyFill="1" applyBorder="1" applyAlignment="1" applyProtection="1">
      <protection hidden="1"/>
    </xf>
    <xf numFmtId="0" fontId="0" fillId="2" borderId="8" xfId="0" applyFill="1" applyBorder="1" applyAlignment="1" applyProtection="1">
      <protection hidden="1"/>
    </xf>
    <xf numFmtId="0" fontId="40" fillId="2" borderId="10" xfId="0" applyFont="1" applyFill="1" applyBorder="1" applyAlignment="1" applyProtection="1">
      <alignment horizontal="center"/>
      <protection hidden="1"/>
    </xf>
    <xf numFmtId="0" fontId="6" fillId="2" borderId="0" xfId="0" applyFont="1" applyFill="1" applyBorder="1" applyAlignment="1" applyProtection="1">
      <alignment horizontal="left"/>
      <protection hidden="1"/>
    </xf>
    <xf numFmtId="0" fontId="0" fillId="2" borderId="0" xfId="0" applyFill="1" applyBorder="1" applyAlignment="1" applyProtection="1">
      <alignment horizontal="left"/>
      <protection hidden="1"/>
    </xf>
    <xf numFmtId="0" fontId="0" fillId="2" borderId="8" xfId="0" applyFill="1" applyBorder="1" applyAlignment="1" applyProtection="1">
      <alignment horizontal="left"/>
      <protection hidden="1"/>
    </xf>
    <xf numFmtId="0" fontId="16" fillId="2" borderId="0" xfId="0" applyFont="1" applyFill="1" applyBorder="1" applyAlignment="1" applyProtection="1">
      <alignment horizontal="left"/>
      <protection hidden="1"/>
    </xf>
    <xf numFmtId="0" fontId="0" fillId="2" borderId="0" xfId="0" applyFill="1" applyBorder="1" applyAlignment="1" applyProtection="1">
      <alignment vertical="top" wrapText="1"/>
      <protection hidden="1"/>
    </xf>
    <xf numFmtId="0" fontId="0" fillId="2" borderId="0" xfId="0" applyFill="1" applyBorder="1" applyAlignment="1" applyProtection="1">
      <alignment horizontal="left" wrapText="1"/>
      <protection hidden="1"/>
    </xf>
    <xf numFmtId="0" fontId="0" fillId="2" borderId="0" xfId="0" applyFill="1" applyBorder="1" applyAlignment="1" applyProtection="1">
      <alignment wrapText="1"/>
      <protection hidden="1"/>
    </xf>
    <xf numFmtId="0" fontId="0" fillId="6" borderId="59" xfId="0" applyFill="1" applyBorder="1" applyAlignment="1" applyProtection="1">
      <alignment horizontal="right"/>
      <protection hidden="1"/>
    </xf>
    <xf numFmtId="2" fontId="9" fillId="2" borderId="19" xfId="0" applyNumberFormat="1" applyFont="1" applyFill="1" applyBorder="1" applyAlignment="1" applyProtection="1">
      <alignment horizontal="center"/>
      <protection hidden="1"/>
    </xf>
    <xf numFmtId="0" fontId="0" fillId="0" borderId="18" xfId="0" applyBorder="1" applyAlignment="1">
      <alignment horizontal="center"/>
    </xf>
    <xf numFmtId="0" fontId="0" fillId="0" borderId="20" xfId="0" applyBorder="1" applyAlignment="1">
      <alignment horizontal="center"/>
    </xf>
    <xf numFmtId="0" fontId="6" fillId="2" borderId="12" xfId="0" applyFont="1" applyFill="1" applyBorder="1" applyAlignment="1" applyProtection="1">
      <alignment horizontal="center"/>
      <protection hidden="1"/>
    </xf>
    <xf numFmtId="0" fontId="6" fillId="2" borderId="2" xfId="0" applyFont="1" applyFill="1" applyBorder="1" applyAlignment="1" applyProtection="1">
      <alignment horizontal="center"/>
      <protection hidden="1"/>
    </xf>
    <xf numFmtId="0" fontId="6" fillId="2" borderId="7" xfId="0" applyFont="1" applyFill="1" applyBorder="1" applyAlignment="1" applyProtection="1">
      <alignment horizontal="center"/>
      <protection hidden="1"/>
    </xf>
    <xf numFmtId="0" fontId="1" fillId="2" borderId="0" xfId="0" applyNumberFormat="1" applyFont="1" applyFill="1" applyBorder="1" applyAlignment="1" applyProtection="1">
      <alignment horizontal="justify" vertical="top" wrapText="1"/>
      <protection hidden="1"/>
    </xf>
    <xf numFmtId="0" fontId="0" fillId="2" borderId="0" xfId="0" applyFill="1" applyBorder="1" applyAlignment="1" applyProtection="1">
      <alignment horizontal="justify" vertical="top" wrapText="1"/>
      <protection hidden="1"/>
    </xf>
    <xf numFmtId="0" fontId="0" fillId="5" borderId="60" xfId="0" applyFill="1" applyBorder="1" applyAlignment="1" applyProtection="1">
      <alignment horizontal="justify" vertical="top" wrapText="1"/>
      <protection locked="0" hidden="1"/>
    </xf>
    <xf numFmtId="0" fontId="0" fillId="5" borderId="30" xfId="0" applyFill="1" applyBorder="1" applyAlignment="1" applyProtection="1">
      <alignment horizontal="justify" vertical="top" wrapText="1"/>
      <protection locked="0" hidden="1"/>
    </xf>
    <xf numFmtId="0" fontId="0" fillId="5" borderId="61" xfId="0" applyFill="1" applyBorder="1" applyAlignment="1" applyProtection="1">
      <alignment horizontal="justify" vertical="top" wrapText="1"/>
      <protection locked="0" hidden="1"/>
    </xf>
    <xf numFmtId="0" fontId="0" fillId="5" borderId="62" xfId="0" applyFill="1" applyBorder="1" applyAlignment="1" applyProtection="1">
      <alignment horizontal="justify" vertical="top" wrapText="1"/>
      <protection locked="0" hidden="1"/>
    </xf>
    <xf numFmtId="0" fontId="0" fillId="5" borderId="0" xfId="0" applyFill="1" applyBorder="1" applyAlignment="1" applyProtection="1">
      <alignment horizontal="justify" vertical="top" wrapText="1"/>
      <protection locked="0" hidden="1"/>
    </xf>
    <xf numFmtId="0" fontId="0" fillId="5" borderId="63" xfId="0" applyFill="1" applyBorder="1" applyAlignment="1" applyProtection="1">
      <alignment horizontal="justify" vertical="top" wrapText="1"/>
      <protection locked="0" hidden="1"/>
    </xf>
    <xf numFmtId="0" fontId="0" fillId="5" borderId="64" xfId="0" applyFill="1" applyBorder="1" applyAlignment="1" applyProtection="1">
      <alignment horizontal="justify" vertical="top" wrapText="1"/>
      <protection locked="0" hidden="1"/>
    </xf>
    <xf numFmtId="0" fontId="0" fillId="5" borderId="37" xfId="0" applyFill="1" applyBorder="1" applyAlignment="1" applyProtection="1">
      <alignment horizontal="justify" vertical="top" wrapText="1"/>
      <protection locked="0" hidden="1"/>
    </xf>
    <xf numFmtId="0" fontId="0" fillId="5" borderId="65" xfId="0" applyFill="1" applyBorder="1" applyAlignment="1" applyProtection="1">
      <alignment horizontal="justify" vertical="top" wrapText="1"/>
      <protection locked="0" hidden="1"/>
    </xf>
    <xf numFmtId="0" fontId="0" fillId="5" borderId="43" xfId="0" applyFill="1" applyBorder="1" applyAlignment="1" applyProtection="1">
      <protection locked="0" hidden="1"/>
    </xf>
    <xf numFmtId="0" fontId="0" fillId="5" borderId="66" xfId="0" applyFill="1" applyBorder="1" applyAlignment="1" applyProtection="1">
      <protection locked="0" hidden="1"/>
    </xf>
    <xf numFmtId="0" fontId="0" fillId="2" borderId="0" xfId="0" applyFill="1" applyBorder="1" applyAlignment="1" applyProtection="1">
      <alignment horizontal="justify"/>
      <protection hidden="1"/>
    </xf>
    <xf numFmtId="0" fontId="0" fillId="2" borderId="10" xfId="0" applyFill="1" applyBorder="1" applyAlignment="1" applyProtection="1">
      <alignment horizontal="justify"/>
      <protection hidden="1"/>
    </xf>
    <xf numFmtId="0" fontId="6" fillId="2" borderId="1" xfId="0" applyFont="1" applyFill="1" applyBorder="1" applyAlignment="1" applyProtection="1">
      <alignment horizontal="center"/>
      <protection hidden="1"/>
    </xf>
    <xf numFmtId="0" fontId="0" fillId="2" borderId="2" xfId="0" applyFill="1" applyBorder="1" applyAlignment="1" applyProtection="1">
      <protection hidden="1"/>
    </xf>
    <xf numFmtId="0" fontId="6" fillId="2" borderId="25" xfId="0" applyFont="1" applyFill="1" applyBorder="1" applyAlignment="1" applyProtection="1">
      <alignment horizontal="left"/>
      <protection hidden="1"/>
    </xf>
    <xf numFmtId="0" fontId="0" fillId="2" borderId="25" xfId="0" applyFill="1" applyBorder="1" applyAlignment="1" applyProtection="1">
      <protection hidden="1"/>
    </xf>
    <xf numFmtId="0" fontId="0" fillId="5" borderId="42" xfId="0" applyFill="1" applyBorder="1" applyAlignment="1" applyProtection="1">
      <protection locked="0" hidden="1"/>
    </xf>
    <xf numFmtId="14" fontId="9" fillId="5" borderId="18" xfId="0" applyNumberFormat="1" applyFont="1" applyFill="1" applyBorder="1" applyAlignment="1" applyProtection="1">
      <alignment horizontal="left"/>
      <protection locked="0" hidden="1"/>
    </xf>
    <xf numFmtId="0" fontId="0" fillId="0" borderId="18" xfId="0" applyBorder="1" applyAlignment="1" applyProtection="1">
      <alignment horizontal="left"/>
      <protection locked="0" hidden="1"/>
    </xf>
    <xf numFmtId="0" fontId="9" fillId="5" borderId="18" xfId="0" applyFont="1" applyFill="1" applyBorder="1" applyAlignment="1" applyProtection="1">
      <protection locked="0" hidden="1"/>
    </xf>
    <xf numFmtId="0" fontId="0" fillId="0" borderId="18" xfId="0" applyBorder="1" applyAlignment="1" applyProtection="1">
      <protection locked="0" hidden="1"/>
    </xf>
    <xf numFmtId="0" fontId="7" fillId="5" borderId="18" xfId="0" applyFont="1" applyFill="1" applyBorder="1" applyAlignment="1" applyProtection="1">
      <protection locked="0" hidden="1"/>
    </xf>
    <xf numFmtId="2" fontId="10" fillId="2" borderId="14" xfId="0" applyNumberFormat="1" applyFont="1" applyFill="1" applyBorder="1" applyAlignment="1" applyProtection="1">
      <alignment horizontal="left"/>
      <protection hidden="1"/>
    </xf>
    <xf numFmtId="0" fontId="0" fillId="2" borderId="16" xfId="0" applyFill="1" applyBorder="1" applyAlignment="1" applyProtection="1">
      <protection hidden="1"/>
    </xf>
    <xf numFmtId="17" fontId="0" fillId="5" borderId="19" xfId="0" applyNumberFormat="1" applyFill="1" applyBorder="1" applyAlignment="1" applyProtection="1">
      <alignment horizontal="left"/>
      <protection locked="0" hidden="1"/>
    </xf>
    <xf numFmtId="0" fontId="0" fillId="5" borderId="18" xfId="0" applyFill="1" applyBorder="1" applyAlignment="1" applyProtection="1">
      <alignment horizontal="left"/>
      <protection locked="0" hidden="1"/>
    </xf>
    <xf numFmtId="0" fontId="0" fillId="5" borderId="19" xfId="0" applyFill="1" applyBorder="1" applyAlignment="1" applyProtection="1">
      <protection locked="0" hidden="1"/>
    </xf>
    <xf numFmtId="0" fontId="7" fillId="5" borderId="19" xfId="0" applyFont="1" applyFill="1" applyBorder="1" applyAlignment="1" applyProtection="1">
      <protection locked="0" hidden="1"/>
    </xf>
  </cellXfs>
  <cellStyles count="2">
    <cellStyle name="Link" xfId="1" builtinId="8"/>
    <cellStyle name="Standard" xfId="0" builtinId="0"/>
  </cellStyles>
  <dxfs count="23">
    <dxf>
      <font>
        <condense val="0"/>
        <extend val="0"/>
        <color indexed="10"/>
      </font>
    </dxf>
    <dxf>
      <font>
        <b/>
        <i val="0"/>
        <condense val="0"/>
        <extend val="0"/>
        <color indexed="10"/>
      </font>
    </dxf>
    <dxf>
      <font>
        <b/>
        <i val="0"/>
        <condense val="0"/>
        <extend val="0"/>
        <color indexed="10"/>
      </font>
    </dxf>
    <dxf>
      <font>
        <condense val="0"/>
        <extend val="0"/>
        <color indexed="10"/>
      </font>
    </dxf>
    <dxf>
      <font>
        <b/>
        <i val="0"/>
        <condense val="0"/>
        <extend val="0"/>
        <color indexed="12"/>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2"/>
      </font>
    </dxf>
    <dxf>
      <font>
        <b/>
        <i val="0"/>
        <condense val="0"/>
        <extend val="0"/>
        <color indexed="10"/>
      </font>
    </dxf>
    <dxf>
      <font>
        <b/>
        <i val="0"/>
        <condense val="0"/>
        <extend val="0"/>
        <color indexed="10"/>
      </font>
    </dxf>
    <dxf>
      <font>
        <b/>
        <i val="0"/>
        <condense val="0"/>
        <extend val="0"/>
        <color indexed="12"/>
      </font>
    </dxf>
    <dxf>
      <font>
        <b/>
        <i val="0"/>
        <condense val="0"/>
        <extend val="0"/>
        <color indexed="10"/>
      </font>
    </dxf>
    <dxf>
      <font>
        <b/>
        <i val="0"/>
        <condense val="0"/>
        <extend val="0"/>
        <color indexed="10"/>
      </font>
    </dxf>
    <dxf>
      <font>
        <b/>
        <i val="0"/>
        <condense val="0"/>
        <extend val="0"/>
        <color indexed="12"/>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10"/>
      </font>
    </dxf>
    <dxf>
      <font>
        <b/>
        <i val="0"/>
        <condense val="0"/>
        <extend val="0"/>
        <color indexed="10"/>
      </font>
    </dxf>
    <dxf>
      <fill>
        <patternFill>
          <bgColor indexed="6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D2D2D2"/>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0" i="0" u="none" strike="noStrike" baseline="0">
                <a:solidFill>
                  <a:srgbClr val="000000"/>
                </a:solidFill>
                <a:latin typeface="Arial"/>
                <a:ea typeface="Arial"/>
                <a:cs typeface="Arial"/>
              </a:defRPr>
            </a:pPr>
            <a:r>
              <a:rPr lang="de-DE"/>
              <a:t>Anteile der abflusswirksamen Teilflächen an der gesamten abflusswirksamen Fläche</a:t>
            </a:r>
          </a:p>
        </c:rich>
      </c:tx>
      <c:layout>
        <c:manualLayout>
          <c:xMode val="edge"/>
          <c:yMode val="edge"/>
          <c:x val="0.19753172828705054"/>
          <c:y val="2.1097046413502109E-2"/>
        </c:manualLayout>
      </c:layout>
      <c:overlay val="0"/>
      <c:spPr>
        <a:noFill/>
        <a:ln w="25400">
          <a:noFill/>
        </a:ln>
      </c:spPr>
    </c:title>
    <c:autoTitleDeleted val="0"/>
    <c:view3D>
      <c:rotX val="35"/>
      <c:rotY val="140"/>
      <c:rAngAx val="0"/>
      <c:perspective val="0"/>
    </c:view3D>
    <c:floor>
      <c:thickness val="0"/>
    </c:floor>
    <c:sideWall>
      <c:thickness val="0"/>
    </c:sideWall>
    <c:backWall>
      <c:thickness val="0"/>
    </c:backWall>
    <c:plotArea>
      <c:layout>
        <c:manualLayout>
          <c:layoutTarget val="inner"/>
          <c:xMode val="edge"/>
          <c:yMode val="edge"/>
          <c:x val="0.16049447215178173"/>
          <c:y val="0.28270158681758811"/>
          <c:w val="0.68313031736399399"/>
          <c:h val="0.48523406692571092"/>
        </c:manualLayout>
      </c:layout>
      <c:pie3DChart>
        <c:varyColors val="1"/>
        <c:ser>
          <c:idx val="0"/>
          <c:order val="0"/>
          <c:spPr>
            <a:solidFill>
              <a:srgbClr val="9999FF"/>
            </a:solidFill>
            <a:ln w="12700">
              <a:solidFill>
                <a:srgbClr val="000000"/>
              </a:solidFill>
              <a:prstDash val="solid"/>
            </a:ln>
          </c:spPr>
          <c:explosion val="5"/>
          <c:dPt>
            <c:idx val="0"/>
            <c:bubble3D val="0"/>
            <c:extLst>
              <c:ext xmlns:c16="http://schemas.microsoft.com/office/drawing/2014/chart" uri="{C3380CC4-5D6E-409C-BE32-E72D297353CC}">
                <c16:uniqueId val="{00000000-32A8-4665-986C-6C72A8E2CCA2}"/>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32A8-4665-986C-6C72A8E2CCA2}"/>
              </c:ext>
            </c:extLst>
          </c:dPt>
          <c:dPt>
            <c:idx val="2"/>
            <c:bubble3D val="0"/>
            <c:spPr>
              <a:pattFill prst="pct70">
                <a:fgClr>
                  <a:srgbClr xmlns:mc="http://schemas.openxmlformats.org/markup-compatibility/2006" xmlns:a14="http://schemas.microsoft.com/office/drawing/2010/main" val="000000" mc:Ignorable="a14" a14:legacySpreadsheetColorIndex="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4-32A8-4665-986C-6C72A8E2CCA2}"/>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32A8-4665-986C-6C72A8E2CCA2}"/>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32A8-4665-986C-6C72A8E2CCA2}"/>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32A8-4665-986C-6C72A8E2CCA2}"/>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32A8-4665-986C-6C72A8E2CCA2}"/>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32A8-4665-986C-6C72A8E2CCA2}"/>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10-32A8-4665-986C-6C72A8E2CCA2}"/>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12-32A8-4665-986C-6C72A8E2CCA2}"/>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14-32A8-4665-986C-6C72A8E2CCA2}"/>
              </c:ext>
            </c:extLst>
          </c:dPt>
          <c:dPt>
            <c:idx val="11"/>
            <c:bubble3D val="0"/>
            <c:spPr>
              <a:solidFill>
                <a:srgbClr val="00FFFF"/>
              </a:solidFill>
              <a:ln w="12700">
                <a:solidFill>
                  <a:srgbClr val="000000"/>
                </a:solidFill>
                <a:prstDash val="solid"/>
              </a:ln>
            </c:spPr>
            <c:extLst>
              <c:ext xmlns:c16="http://schemas.microsoft.com/office/drawing/2014/chart" uri="{C3380CC4-5D6E-409C-BE32-E72D297353CC}">
                <c16:uniqueId val="{00000016-32A8-4665-986C-6C72A8E2CCA2}"/>
              </c:ext>
            </c:extLst>
          </c:dPt>
          <c:dPt>
            <c:idx val="12"/>
            <c:bubble3D val="0"/>
            <c:spPr>
              <a:solidFill>
                <a:srgbClr val="800080"/>
              </a:solidFill>
              <a:ln w="12700">
                <a:solidFill>
                  <a:srgbClr val="000000"/>
                </a:solidFill>
                <a:prstDash val="solid"/>
              </a:ln>
            </c:spPr>
            <c:extLst>
              <c:ext xmlns:c16="http://schemas.microsoft.com/office/drawing/2014/chart" uri="{C3380CC4-5D6E-409C-BE32-E72D297353CC}">
                <c16:uniqueId val="{00000018-32A8-4665-986C-6C72A8E2CCA2}"/>
              </c:ext>
            </c:extLst>
          </c:dPt>
          <c:dPt>
            <c:idx val="13"/>
            <c:bubble3D val="0"/>
            <c:spPr>
              <a:solidFill>
                <a:srgbClr val="800000"/>
              </a:solidFill>
              <a:ln w="12700">
                <a:solidFill>
                  <a:srgbClr val="000000"/>
                </a:solidFill>
                <a:prstDash val="solid"/>
              </a:ln>
            </c:spPr>
            <c:extLst>
              <c:ext xmlns:c16="http://schemas.microsoft.com/office/drawing/2014/chart" uri="{C3380CC4-5D6E-409C-BE32-E72D297353CC}">
                <c16:uniqueId val="{0000001A-32A8-4665-986C-6C72A8E2CCA2}"/>
              </c:ext>
            </c:extLst>
          </c:dPt>
          <c:dPt>
            <c:idx val="14"/>
            <c:bubble3D val="0"/>
            <c:spPr>
              <a:solidFill>
                <a:srgbClr val="008080"/>
              </a:solidFill>
              <a:ln w="12700">
                <a:solidFill>
                  <a:srgbClr val="000000"/>
                </a:solidFill>
                <a:prstDash val="solid"/>
              </a:ln>
            </c:spPr>
            <c:extLst>
              <c:ext xmlns:c16="http://schemas.microsoft.com/office/drawing/2014/chart" uri="{C3380CC4-5D6E-409C-BE32-E72D297353CC}">
                <c16:uniqueId val="{0000001C-32A8-4665-986C-6C72A8E2CCA2}"/>
              </c:ext>
            </c:extLst>
          </c:dPt>
          <c:dLbls>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Flächen!$J$20:$J$34</c:f>
              <c:numCache>
                <c:formatCode>0.00</c:formatCode>
                <c:ptCount val="15"/>
                <c:pt idx="0">
                  <c:v>5000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1D-32A8-4665-986C-6C72A8E2CCA2}"/>
            </c:ext>
          </c:extLst>
        </c:ser>
        <c:dLbls>
          <c:showLegendKey val="0"/>
          <c:showVal val="0"/>
          <c:showCatName val="0"/>
          <c:showSerName val="0"/>
          <c:showPercent val="0"/>
          <c:showBubbleSize val="0"/>
          <c:showLeaderLines val="0"/>
        </c:dLbls>
      </c:pie3DChart>
      <c:spPr>
        <a:noFill/>
        <a:ln w="25400">
          <a:noFill/>
        </a:ln>
      </c:spPr>
    </c:plotArea>
    <c:legend>
      <c:legendPos val="b"/>
      <c:layout>
        <c:manualLayout>
          <c:xMode val="edge"/>
          <c:yMode val="edge"/>
          <c:x val="4.9382716049382713E-2"/>
          <c:y val="0.8649824468144014"/>
          <c:w val="0.90535325059676186"/>
          <c:h val="0.12236331218091412"/>
        </c:manualLayout>
      </c:layout>
      <c:overlay val="0"/>
      <c:spPr>
        <a:solidFill>
          <a:srgbClr val="FFFFFF"/>
        </a:solidFill>
        <a:ln w="3175">
          <a:solidFill>
            <a:srgbClr val="000000"/>
          </a:solidFill>
          <a:prstDash val="solid"/>
        </a:ln>
      </c:spPr>
      <c:txPr>
        <a:bodyPr/>
        <a:lstStyle/>
        <a:p>
          <a:pPr rtl="0">
            <a:defRPr sz="735" b="0" i="0" u="none" strike="noStrike" baseline="0">
              <a:solidFill>
                <a:srgbClr val="000000"/>
              </a:solidFill>
              <a:latin typeface="Arial"/>
              <a:ea typeface="Arial"/>
              <a:cs typeface="Arial"/>
            </a:defRPr>
          </a:pPr>
          <a:endParaRPr lang="de-DE"/>
        </a:p>
      </c:txPr>
    </c:legend>
    <c:plotVisOnly val="1"/>
    <c:dispBlanksAs val="zero"/>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de-DE"/>
              <a:t>Benötigtes Rückhaltevolumen bei verschiedenen Regendauern  (in rot der Maximalwert)</a:t>
            </a:r>
          </a:p>
        </c:rich>
      </c:tx>
      <c:layout>
        <c:manualLayout>
          <c:xMode val="edge"/>
          <c:yMode val="edge"/>
          <c:x val="0.12602739726027398"/>
          <c:y val="3.717472118959108E-2"/>
        </c:manualLayout>
      </c:layout>
      <c:overlay val="0"/>
      <c:spPr>
        <a:noFill/>
        <a:ln w="25400">
          <a:noFill/>
        </a:ln>
      </c:spPr>
    </c:title>
    <c:autoTitleDeleted val="0"/>
    <c:plotArea>
      <c:layout>
        <c:manualLayout>
          <c:layoutTarget val="inner"/>
          <c:xMode val="edge"/>
          <c:yMode val="edge"/>
          <c:x val="0.18082191780821918"/>
          <c:y val="0.1895910780669145"/>
          <c:w val="0.78082191780821919"/>
          <c:h val="0.61710037174721188"/>
        </c:manualLayout>
      </c:layout>
      <c:barChart>
        <c:barDir val="col"/>
        <c:grouping val="clustered"/>
        <c:varyColors val="0"/>
        <c:ser>
          <c:idx val="0"/>
          <c:order val="0"/>
          <c:spPr>
            <a:gradFill rotWithShape="0">
              <a:gsLst>
                <a:gs pos="0">
                  <a:srgbClr val="00CCFF"/>
                </a:gs>
                <a:gs pos="100000">
                  <a:srgbClr val="0000FF"/>
                </a:gs>
              </a:gsLst>
              <a:lin ang="5400000" scaled="1"/>
            </a:gradFill>
            <a:ln w="12700">
              <a:solidFill>
                <a:srgbClr val="000000"/>
              </a:solidFill>
              <a:prstDash val="solid"/>
            </a:ln>
          </c:spPr>
          <c:invertIfNegative val="0"/>
          <c:cat>
            <c:numRef>
              <c:f>Berechnung!$G$6:$G$23</c:f>
              <c:numCache>
                <c:formatCode>General</c:formatCode>
                <c:ptCount val="18"/>
                <c:pt idx="0">
                  <c:v>5</c:v>
                </c:pt>
                <c:pt idx="1">
                  <c:v>10</c:v>
                </c:pt>
                <c:pt idx="2">
                  <c:v>15</c:v>
                </c:pt>
                <c:pt idx="3">
                  <c:v>20</c:v>
                </c:pt>
                <c:pt idx="4">
                  <c:v>30</c:v>
                </c:pt>
                <c:pt idx="5">
                  <c:v>45</c:v>
                </c:pt>
                <c:pt idx="6">
                  <c:v>60</c:v>
                </c:pt>
                <c:pt idx="7">
                  <c:v>90</c:v>
                </c:pt>
                <c:pt idx="8">
                  <c:v>120</c:v>
                </c:pt>
                <c:pt idx="9">
                  <c:v>180</c:v>
                </c:pt>
                <c:pt idx="10">
                  <c:v>240</c:v>
                </c:pt>
                <c:pt idx="11">
                  <c:v>360</c:v>
                </c:pt>
                <c:pt idx="12">
                  <c:v>540</c:v>
                </c:pt>
                <c:pt idx="13">
                  <c:v>720</c:v>
                </c:pt>
                <c:pt idx="14">
                  <c:v>1080</c:v>
                </c:pt>
                <c:pt idx="15">
                  <c:v>1440</c:v>
                </c:pt>
                <c:pt idx="16">
                  <c:v>2880</c:v>
                </c:pt>
                <c:pt idx="17">
                  <c:v>4320</c:v>
                </c:pt>
              </c:numCache>
            </c:numRef>
          </c:cat>
          <c:val>
            <c:numRef>
              <c:f>Berechnung!$F$6:$F$23</c:f>
              <c:numCache>
                <c:formatCode>0.00</c:formatCode>
                <c:ptCount val="18"/>
                <c:pt idx="0">
                  <c:v>53.903746079999991</c:v>
                </c:pt>
                <c:pt idx="1">
                  <c:v>70.074869903999982</c:v>
                </c:pt>
                <c:pt idx="2">
                  <c:v>79.669736706239988</c:v>
                </c:pt>
                <c:pt idx="3">
                  <c:v>86.245993727999988</c:v>
                </c:pt>
                <c:pt idx="4">
                  <c:v>95.840860530239993</c:v>
                </c:pt>
                <c:pt idx="5">
                  <c:v>104.14203742655999</c:v>
                </c:pt>
                <c:pt idx="6">
                  <c:v>109.10118206591999</c:v>
                </c:pt>
                <c:pt idx="7">
                  <c:v>114.49155667391997</c:v>
                </c:pt>
                <c:pt idx="8">
                  <c:v>115.56963159551995</c:v>
                </c:pt>
                <c:pt idx="9">
                  <c:v>112.55102181503996</c:v>
                </c:pt>
                <c:pt idx="10">
                  <c:v>106.08257228543998</c:v>
                </c:pt>
                <c:pt idx="11">
                  <c:v>85.383533790719994</c:v>
                </c:pt>
                <c:pt idx="12">
                  <c:v>44.632301754240004</c:v>
                </c:pt>
                <c:pt idx="13">
                  <c:v>0</c:v>
                </c:pt>
                <c:pt idx="14">
                  <c:v>0</c:v>
                </c:pt>
                <c:pt idx="15">
                  <c:v>0</c:v>
                </c:pt>
                <c:pt idx="16">
                  <c:v>0</c:v>
                </c:pt>
                <c:pt idx="17">
                  <c:v>0</c:v>
                </c:pt>
              </c:numCache>
            </c:numRef>
          </c:val>
          <c:extLst>
            <c:ext xmlns:c16="http://schemas.microsoft.com/office/drawing/2014/chart" uri="{C3380CC4-5D6E-409C-BE32-E72D297353CC}">
              <c16:uniqueId val="{00000000-8E6F-406D-9247-EA7773915EE0}"/>
            </c:ext>
          </c:extLst>
        </c:ser>
        <c:dLbls>
          <c:showLegendKey val="0"/>
          <c:showVal val="0"/>
          <c:showCatName val="0"/>
          <c:showSerName val="0"/>
          <c:showPercent val="0"/>
          <c:showBubbleSize val="0"/>
        </c:dLbls>
        <c:gapWidth val="50"/>
        <c:axId val="134470656"/>
        <c:axId val="134476928"/>
      </c:barChart>
      <c:barChart>
        <c:barDir val="col"/>
        <c:grouping val="clustered"/>
        <c:varyColors val="0"/>
        <c:ser>
          <c:idx val="1"/>
          <c:order val="1"/>
          <c:spPr>
            <a:gradFill rotWithShape="0">
              <a:gsLst>
                <a:gs pos="0">
                  <a:srgbClr val="FF0000"/>
                </a:gs>
                <a:gs pos="100000">
                  <a:srgbClr val="800000"/>
                </a:gs>
              </a:gsLst>
              <a:lin ang="5400000" scaled="1"/>
            </a:gradFill>
            <a:ln w="12700">
              <a:solidFill>
                <a:srgbClr val="000000"/>
              </a:solidFill>
              <a:prstDash val="solid"/>
            </a:ln>
          </c:spPr>
          <c:invertIfNegative val="0"/>
          <c:dPt>
            <c:idx val="13"/>
            <c:invertIfNegative val="0"/>
            <c:bubble3D val="0"/>
            <c:extLst>
              <c:ext xmlns:c16="http://schemas.microsoft.com/office/drawing/2014/chart" uri="{C3380CC4-5D6E-409C-BE32-E72D297353CC}">
                <c16:uniqueId val="{00000001-8E6F-406D-9247-EA7773915EE0}"/>
              </c:ext>
            </c:extLst>
          </c:dPt>
          <c:val>
            <c:numRef>
              <c:f>Berechnung!$B$6:$B$23</c:f>
              <c:numCache>
                <c:formatCode>0.00</c:formatCode>
                <c:ptCount val="18"/>
                <c:pt idx="0">
                  <c:v>0</c:v>
                </c:pt>
                <c:pt idx="1">
                  <c:v>0</c:v>
                </c:pt>
                <c:pt idx="2">
                  <c:v>0</c:v>
                </c:pt>
                <c:pt idx="3">
                  <c:v>0</c:v>
                </c:pt>
                <c:pt idx="4">
                  <c:v>0</c:v>
                </c:pt>
                <c:pt idx="5">
                  <c:v>0</c:v>
                </c:pt>
                <c:pt idx="6">
                  <c:v>0</c:v>
                </c:pt>
                <c:pt idx="7">
                  <c:v>0</c:v>
                </c:pt>
                <c:pt idx="8">
                  <c:v>115.56963159551995</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2-8E6F-406D-9247-EA7773915EE0}"/>
            </c:ext>
          </c:extLst>
        </c:ser>
        <c:dLbls>
          <c:showLegendKey val="0"/>
          <c:showVal val="0"/>
          <c:showCatName val="0"/>
          <c:showSerName val="0"/>
          <c:showPercent val="0"/>
          <c:showBubbleSize val="0"/>
        </c:dLbls>
        <c:gapWidth val="50"/>
        <c:axId val="134478848"/>
        <c:axId val="130089728"/>
      </c:barChart>
      <c:catAx>
        <c:axId val="134470656"/>
        <c:scaling>
          <c:orientation val="minMax"/>
        </c:scaling>
        <c:delete val="0"/>
        <c:axPos val="b"/>
        <c:title>
          <c:tx>
            <c:rich>
              <a:bodyPr/>
              <a:lstStyle/>
              <a:p>
                <a:pPr>
                  <a:defRPr sz="825" b="1" i="0" u="none" strike="noStrike" baseline="0">
                    <a:solidFill>
                      <a:srgbClr val="000000"/>
                    </a:solidFill>
                    <a:latin typeface="Arial"/>
                    <a:ea typeface="Arial"/>
                    <a:cs typeface="Arial"/>
                  </a:defRPr>
                </a:pPr>
                <a:r>
                  <a:rPr lang="de-DE"/>
                  <a:t>D [min]</a:t>
                </a:r>
              </a:p>
            </c:rich>
          </c:tx>
          <c:layout>
            <c:manualLayout>
              <c:xMode val="edge"/>
              <c:yMode val="edge"/>
              <c:x val="0.51232876712328768"/>
              <c:y val="0.9070631970260223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de-DE"/>
          </a:p>
        </c:txPr>
        <c:crossAx val="134476928"/>
        <c:crosses val="autoZero"/>
        <c:auto val="1"/>
        <c:lblAlgn val="ctr"/>
        <c:lblOffset val="100"/>
        <c:tickLblSkip val="1"/>
        <c:tickMarkSkip val="1"/>
        <c:noMultiLvlLbl val="0"/>
      </c:catAx>
      <c:valAx>
        <c:axId val="134476928"/>
        <c:scaling>
          <c:orientation val="minMax"/>
        </c:scaling>
        <c:delete val="0"/>
        <c:axPos val="l"/>
        <c:majorGridlines>
          <c:spPr>
            <a:ln w="3175">
              <a:solidFill>
                <a:srgbClr val="000000"/>
              </a:solidFill>
              <a:prstDash val="solid"/>
            </a:ln>
          </c:spPr>
        </c:majorGridlines>
        <c:title>
          <c:tx>
            <c:rich>
              <a:bodyPr/>
              <a:lstStyle/>
              <a:p>
                <a:pPr>
                  <a:defRPr sz="825" b="1" i="0" u="none" strike="noStrike" baseline="0">
                    <a:solidFill>
                      <a:srgbClr val="000000"/>
                    </a:solidFill>
                    <a:latin typeface="Arial"/>
                    <a:ea typeface="Arial"/>
                    <a:cs typeface="Arial"/>
                  </a:defRPr>
                </a:pPr>
                <a:r>
                  <a:rPr lang="de-DE"/>
                  <a:t>V[m³]</a:t>
                </a:r>
              </a:p>
            </c:rich>
          </c:tx>
          <c:layout>
            <c:manualLayout>
              <c:xMode val="edge"/>
              <c:yMode val="edge"/>
              <c:x val="1.3698630136986301E-2"/>
              <c:y val="0.43494423791821563"/>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34470656"/>
        <c:crosses val="autoZero"/>
        <c:crossBetween val="between"/>
      </c:valAx>
      <c:catAx>
        <c:axId val="134478848"/>
        <c:scaling>
          <c:orientation val="minMax"/>
        </c:scaling>
        <c:delete val="1"/>
        <c:axPos val="b"/>
        <c:majorTickMark val="out"/>
        <c:minorTickMark val="none"/>
        <c:tickLblPos val="nextTo"/>
        <c:crossAx val="130089728"/>
        <c:crosses val="autoZero"/>
        <c:auto val="1"/>
        <c:lblAlgn val="ctr"/>
        <c:lblOffset val="100"/>
        <c:noMultiLvlLbl val="0"/>
      </c:catAx>
      <c:valAx>
        <c:axId val="130089728"/>
        <c:scaling>
          <c:orientation val="minMax"/>
        </c:scaling>
        <c:delete val="1"/>
        <c:axPos val="r"/>
        <c:numFmt formatCode="0.00" sourceLinked="1"/>
        <c:majorTickMark val="out"/>
        <c:minorTickMark val="none"/>
        <c:tickLblPos val="nextTo"/>
        <c:crossAx val="134478848"/>
        <c:crosses val="max"/>
        <c:crossBetween val="between"/>
      </c:valAx>
      <c:spPr>
        <a:noFill/>
        <a:ln w="12700">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Einf&#252;hrung!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Info!A1"/><Relationship Id="rId1" Type="http://schemas.openxmlformats.org/officeDocument/2006/relationships/hyperlink" Target="mailto:matthias.stumpe@bottrop.de#matthias.stumpe@bottrop.de" TargetMode="External"/><Relationship Id="rId5" Type="http://schemas.openxmlformats.org/officeDocument/2006/relationships/hyperlink" Target="#Titelblatt!A1"/><Relationship Id="rId4" Type="http://schemas.openxmlformats.org/officeDocument/2006/relationships/hyperlink" Target="#Fl&#228;chen!A1"/></Relationships>
</file>

<file path=xl/drawings/_rels/drawing3.xml.rels><?xml version="1.0" encoding="UTF-8" standalone="yes"?>
<Relationships xmlns="http://schemas.openxmlformats.org/package/2006/relationships"><Relationship Id="rId3" Type="http://schemas.openxmlformats.org/officeDocument/2006/relationships/hyperlink" Target="#Fl&#228;chen!A1"/><Relationship Id="rId2" Type="http://schemas.openxmlformats.org/officeDocument/2006/relationships/hyperlink" Target="#Abflussbeiwert!A1"/><Relationship Id="rId1" Type="http://schemas.openxmlformats.org/officeDocument/2006/relationships/hyperlink" Target="#Einf&#252;hrung!A1"/><Relationship Id="rId6" Type="http://schemas.openxmlformats.org/officeDocument/2006/relationships/image" Target="../media/image1.png"/><Relationship Id="rId5" Type="http://schemas.openxmlformats.org/officeDocument/2006/relationships/hyperlink" Target="#RRB_oder_SRK!A1"/><Relationship Id="rId4" Type="http://schemas.openxmlformats.org/officeDocument/2006/relationships/hyperlink" Target="#Speicherraum!A1"/></Relationships>
</file>

<file path=xl/drawings/_rels/drawing4.xml.rels><?xml version="1.0" encoding="UTF-8" standalone="yes"?>
<Relationships xmlns="http://schemas.openxmlformats.org/package/2006/relationships"><Relationship Id="rId3" Type="http://schemas.openxmlformats.org/officeDocument/2006/relationships/hyperlink" Target="#Info!A1"/><Relationship Id="rId2" Type="http://schemas.openxmlformats.org/officeDocument/2006/relationships/hyperlink" Target="#Fl&#228;chen!A1"/><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hyperlink" Target="#Speicherraum!A1"/><Relationship Id="rId2" Type="http://schemas.openxmlformats.org/officeDocument/2006/relationships/image" Target="../media/image1.png"/><Relationship Id="rId1" Type="http://schemas.openxmlformats.org/officeDocument/2006/relationships/chart" Target="../charts/chart1.xml"/><Relationship Id="rId5" Type="http://schemas.openxmlformats.org/officeDocument/2006/relationships/hyperlink" Target="#Info!A1"/><Relationship Id="rId4" Type="http://schemas.openxmlformats.org/officeDocument/2006/relationships/hyperlink" Target="#Abflussbeiwert!A1"/></Relationships>
</file>

<file path=xl/drawings/_rels/drawing6.xml.rels><?xml version="1.0" encoding="UTF-8" standalone="yes"?>
<Relationships xmlns="http://schemas.openxmlformats.org/package/2006/relationships"><Relationship Id="rId3" Type="http://schemas.openxmlformats.org/officeDocument/2006/relationships/hyperlink" Target="#RRB_oder_SRK!A1"/><Relationship Id="rId2" Type="http://schemas.openxmlformats.org/officeDocument/2006/relationships/image" Target="../media/image1.png"/><Relationship Id="rId1" Type="http://schemas.openxmlformats.org/officeDocument/2006/relationships/chart" Target="../charts/chart2.xml"/><Relationship Id="rId5" Type="http://schemas.openxmlformats.org/officeDocument/2006/relationships/hyperlink" Target="#Info!A1"/><Relationship Id="rId4" Type="http://schemas.openxmlformats.org/officeDocument/2006/relationships/hyperlink" Target="#Fl&#228;chen!A1"/></Relationships>
</file>

<file path=xl/drawings/_rels/drawing7.xml.rels><?xml version="1.0" encoding="UTF-8" standalone="yes"?>
<Relationships xmlns="http://schemas.openxmlformats.org/package/2006/relationships"><Relationship Id="rId3" Type="http://schemas.openxmlformats.org/officeDocument/2006/relationships/hyperlink" Target="#Info!A1"/><Relationship Id="rId2" Type="http://schemas.openxmlformats.org/officeDocument/2006/relationships/hyperlink" Target="#Speicherraum!A1"/><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absolute">
    <xdr:from>
      <xdr:col>0</xdr:col>
      <xdr:colOff>9525</xdr:colOff>
      <xdr:row>1</xdr:row>
      <xdr:rowOff>19050</xdr:rowOff>
    </xdr:from>
    <xdr:to>
      <xdr:col>1</xdr:col>
      <xdr:colOff>0</xdr:colOff>
      <xdr:row>10</xdr:row>
      <xdr:rowOff>114300</xdr:rowOff>
    </xdr:to>
    <xdr:pic>
      <xdr:nvPicPr>
        <xdr:cNvPr id="14350" name="Picture 2" descr="Logo_Bottrop"/>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180975"/>
          <a:ext cx="571500"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38100</xdr:colOff>
      <xdr:row>29</xdr:row>
      <xdr:rowOff>66675</xdr:rowOff>
    </xdr:from>
    <xdr:to>
      <xdr:col>16</xdr:col>
      <xdr:colOff>342900</xdr:colOff>
      <xdr:row>31</xdr:row>
      <xdr:rowOff>9525</xdr:rowOff>
    </xdr:to>
    <xdr:sp macro="" textlink="">
      <xdr:nvSpPr>
        <xdr:cNvPr id="14351" name="AutoShape 3">
          <a:hlinkClick xmlns:r="http://schemas.openxmlformats.org/officeDocument/2006/relationships" r:id="rId2" tooltip="Weiter zur Einführung ..."/>
        </xdr:cNvPr>
        <xdr:cNvSpPr>
          <a:spLocks noChangeArrowheads="1"/>
        </xdr:cNvSpPr>
      </xdr:nvSpPr>
      <xdr:spPr bwMode="auto">
        <a:xfrm>
          <a:off x="9334500" y="5686425"/>
          <a:ext cx="304800" cy="266700"/>
        </a:xfrm>
        <a:prstGeom prst="rightArrow">
          <a:avLst>
            <a:gd name="adj1" fmla="val 50000"/>
            <a:gd name="adj2" fmla="val 2857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5</xdr:row>
      <xdr:rowOff>0</xdr:rowOff>
    </xdr:from>
    <xdr:to>
      <xdr:col>15</xdr:col>
      <xdr:colOff>0</xdr:colOff>
      <xdr:row>25</xdr:row>
      <xdr:rowOff>161925</xdr:rowOff>
    </xdr:to>
    <xdr:sp macro="" textlink="">
      <xdr:nvSpPr>
        <xdr:cNvPr id="1026" name="Text Box 2"/>
        <xdr:cNvSpPr txBox="1">
          <a:spLocks noChangeArrowheads="1"/>
        </xdr:cNvSpPr>
      </xdr:nvSpPr>
      <xdr:spPr bwMode="auto">
        <a:xfrm>
          <a:off x="762000" y="866775"/>
          <a:ext cx="7553325" cy="3400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222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Die vorliegende Datei dient der Berechnung eines </a:t>
          </a:r>
          <a:r>
            <a:rPr lang="de-DE" sz="1000" b="1" i="0" u="none" strike="noStrike" baseline="0">
              <a:solidFill>
                <a:srgbClr val="000000"/>
              </a:solidFill>
              <a:latin typeface="Arial"/>
              <a:cs typeface="Arial"/>
            </a:rPr>
            <a:t>Rückhalteraumes für Regenwasser</a:t>
          </a:r>
          <a:r>
            <a:rPr lang="de-DE" sz="1000" b="0" i="0" u="none" strike="noStrike" baseline="0">
              <a:solidFill>
                <a:srgbClr val="000000"/>
              </a:solidFill>
              <a:latin typeface="Arial"/>
              <a:cs typeface="Arial"/>
            </a:rPr>
            <a:t> nach dem Arbeitsblatt </a:t>
          </a:r>
          <a:r>
            <a:rPr lang="de-DE" sz="1000" b="1" i="0" u="none" strike="noStrike" baseline="0">
              <a:solidFill>
                <a:srgbClr val="000000"/>
              </a:solidFill>
              <a:latin typeface="Arial"/>
              <a:cs typeface="Arial"/>
            </a:rPr>
            <a:t>DWA-A117</a:t>
          </a:r>
          <a:r>
            <a:rPr lang="de-DE" sz="1000" b="0" i="0" u="none" strike="noStrike" baseline="0">
              <a:solidFill>
                <a:srgbClr val="000000"/>
              </a:solidFill>
              <a:latin typeface="Arial"/>
              <a:cs typeface="Arial"/>
            </a:rPr>
            <a:t> für den Fall eines </a:t>
          </a:r>
          <a:r>
            <a:rPr lang="de-DE" sz="1000" b="1" i="0" u="none" strike="noStrike" baseline="0">
              <a:solidFill>
                <a:srgbClr val="000000"/>
              </a:solidFill>
              <a:latin typeface="Arial"/>
              <a:cs typeface="Arial"/>
            </a:rPr>
            <a:t>einfachen Berechnungsverfahrens</a:t>
          </a:r>
          <a:r>
            <a:rPr lang="de-DE" sz="1000" b="0" i="0" u="none" strike="noStrike" baseline="0">
              <a:solidFill>
                <a:srgbClr val="000000"/>
              </a:solidFill>
              <a:latin typeface="Arial"/>
              <a:cs typeface="Arial"/>
            </a:rPr>
            <a:t>. </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Hierzu müssen folgende </a:t>
          </a:r>
          <a:r>
            <a:rPr lang="de-DE" sz="1000" b="1" i="0" u="none" strike="noStrike" baseline="0">
              <a:solidFill>
                <a:srgbClr val="000000"/>
              </a:solidFill>
              <a:latin typeface="Arial"/>
              <a:cs typeface="Arial"/>
            </a:rPr>
            <a:t>Bedingungen</a:t>
          </a:r>
          <a:r>
            <a:rPr lang="de-DE" sz="1000" b="0" i="0" u="none" strike="noStrike" baseline="0">
              <a:solidFill>
                <a:srgbClr val="000000"/>
              </a:solidFill>
              <a:latin typeface="Arial"/>
              <a:cs typeface="Arial"/>
            </a:rPr>
            <a:t> erfüllt sein:</a:t>
          </a:r>
        </a:p>
        <a:p>
          <a:pPr algn="l" rtl="0">
            <a:defRPr sz="1000"/>
          </a:pPr>
          <a:r>
            <a:rPr lang="de-DE" sz="1000" b="0" i="1" u="none" strike="noStrike" baseline="0">
              <a:solidFill>
                <a:srgbClr val="000000"/>
              </a:solidFill>
              <a:latin typeface="Arial"/>
              <a:cs typeface="Arial"/>
            </a:rPr>
            <a:t>1. A</a:t>
          </a:r>
          <a:r>
            <a:rPr lang="de-DE" sz="1000" b="0" i="1" u="none" strike="noStrike" baseline="-25000">
              <a:solidFill>
                <a:srgbClr val="000000"/>
              </a:solidFill>
              <a:latin typeface="Arial"/>
              <a:cs typeface="Arial"/>
            </a:rPr>
            <a:t>E,k</a:t>
          </a:r>
          <a:r>
            <a:rPr lang="de-DE" sz="1000" b="0" i="1" u="none" strike="noStrike" baseline="0">
              <a:solidFill>
                <a:srgbClr val="000000"/>
              </a:solidFill>
              <a:latin typeface="Arial"/>
              <a:cs typeface="Arial"/>
            </a:rPr>
            <a:t> max 200 ha oder Fließzeit bis zum RRR max. 15 min</a:t>
          </a:r>
        </a:p>
        <a:p>
          <a:pPr algn="l" rtl="0">
            <a:defRPr sz="1000"/>
          </a:pPr>
          <a:r>
            <a:rPr lang="de-DE" sz="1000" b="0" i="1" u="none" strike="noStrike" baseline="0">
              <a:solidFill>
                <a:srgbClr val="000000"/>
              </a:solidFill>
              <a:latin typeface="Arial"/>
              <a:cs typeface="Arial"/>
            </a:rPr>
            <a:t>2. Überschreitungshäufigkeit von V des RRR beträgt n &gt;= 0,1/a bzw. T</a:t>
          </a:r>
          <a:r>
            <a:rPr lang="de-DE" sz="1000" b="0" i="1" u="none" strike="noStrike" baseline="-25000">
              <a:solidFill>
                <a:srgbClr val="000000"/>
              </a:solidFill>
              <a:latin typeface="Arial"/>
              <a:cs typeface="Arial"/>
            </a:rPr>
            <a:t>n</a:t>
          </a:r>
          <a:r>
            <a:rPr lang="de-DE" sz="1000" b="0" i="1" u="none" strike="noStrike" baseline="0">
              <a:solidFill>
                <a:srgbClr val="000000"/>
              </a:solidFill>
              <a:latin typeface="Arial"/>
              <a:cs typeface="Arial"/>
            </a:rPr>
            <a:t> &lt;= 10a</a:t>
          </a:r>
        </a:p>
        <a:p>
          <a:pPr algn="l" rtl="0">
            <a:defRPr sz="1000"/>
          </a:pPr>
          <a:r>
            <a:rPr lang="de-DE" sz="1000" b="0" i="1" u="none" strike="noStrike" baseline="0">
              <a:solidFill>
                <a:srgbClr val="000000"/>
              </a:solidFill>
              <a:latin typeface="Arial"/>
              <a:cs typeface="Arial"/>
            </a:rPr>
            <a:t>3. Regenanteil der Drosselabflussspende ist q</a:t>
          </a:r>
          <a:r>
            <a:rPr lang="de-DE" sz="1000" b="0" i="1" u="none" strike="noStrike" baseline="-25000">
              <a:solidFill>
                <a:srgbClr val="000000"/>
              </a:solidFill>
              <a:latin typeface="Arial"/>
              <a:cs typeface="Arial"/>
            </a:rPr>
            <a:t>dr,r,u</a:t>
          </a:r>
          <a:r>
            <a:rPr lang="de-DE" sz="1000" b="0" i="1" u="none" strike="noStrike" baseline="0">
              <a:solidFill>
                <a:srgbClr val="000000"/>
              </a:solidFill>
              <a:latin typeface="Arial"/>
              <a:cs typeface="Arial"/>
            </a:rPr>
            <a:t> &gt;= 2 l/(s*ha)</a:t>
          </a:r>
          <a:endParaRPr lang="de-DE" sz="1000" b="0" i="0" u="none" strike="noStrike" baseline="0">
            <a:solidFill>
              <a:srgbClr val="000000"/>
            </a:solidFill>
            <a:latin typeface="Arial"/>
            <a:cs typeface="Arial"/>
          </a:endParaRP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Sie haben die Möglichkeit nach der </a:t>
          </a:r>
          <a:r>
            <a:rPr lang="de-DE" sz="1000" b="1" i="0" u="none" strike="noStrike" baseline="0">
              <a:solidFill>
                <a:srgbClr val="000000"/>
              </a:solidFill>
              <a:latin typeface="Arial"/>
              <a:cs typeface="Arial"/>
            </a:rPr>
            <a:t>Berechnung des</a:t>
          </a:r>
          <a:r>
            <a:rPr lang="de-DE" sz="1000" b="0" i="0" u="none" strike="noStrike" baseline="0">
              <a:solidFill>
                <a:srgbClr val="000000"/>
              </a:solidFill>
              <a:latin typeface="Arial"/>
              <a:cs typeface="Arial"/>
            </a:rPr>
            <a:t> benötigten </a:t>
          </a:r>
          <a:r>
            <a:rPr lang="de-DE" sz="1000" b="1" i="0" u="none" strike="noStrike" baseline="0">
              <a:solidFill>
                <a:srgbClr val="000000"/>
              </a:solidFill>
              <a:latin typeface="Arial"/>
              <a:cs typeface="Arial"/>
            </a:rPr>
            <a:t>Volumens</a:t>
          </a:r>
          <a:r>
            <a:rPr lang="de-DE" sz="1000" b="0" i="0" u="none" strike="noStrike" baseline="0">
              <a:solidFill>
                <a:srgbClr val="000000"/>
              </a:solidFill>
              <a:latin typeface="Arial"/>
              <a:cs typeface="Arial"/>
            </a:rPr>
            <a:t> sowohl die Maße eines </a:t>
          </a:r>
          <a:r>
            <a:rPr lang="de-DE" sz="1000" b="1" i="0" u="none" strike="noStrike" baseline="0">
              <a:solidFill>
                <a:srgbClr val="000000"/>
              </a:solidFill>
              <a:latin typeface="Arial"/>
              <a:cs typeface="Arial"/>
            </a:rPr>
            <a:t>Regenrückhaltebeckens (RRB)</a:t>
          </a:r>
          <a:r>
            <a:rPr lang="de-DE" sz="1000" b="0" i="0" u="none" strike="noStrike" baseline="0">
              <a:solidFill>
                <a:srgbClr val="000000"/>
              </a:solidFill>
              <a:latin typeface="Arial"/>
              <a:cs typeface="Arial"/>
            </a:rPr>
            <a:t> als auch eines </a:t>
          </a:r>
          <a:r>
            <a:rPr lang="de-DE" sz="1000" b="1" i="0" u="none" strike="noStrike" baseline="0">
              <a:solidFill>
                <a:srgbClr val="000000"/>
              </a:solidFill>
              <a:latin typeface="Arial"/>
              <a:cs typeface="Arial"/>
            </a:rPr>
            <a:t>Stauraumkanals (SRK)</a:t>
          </a:r>
          <a:r>
            <a:rPr lang="de-DE" sz="1000" b="0" i="0" u="none" strike="noStrike" baseline="0">
              <a:solidFill>
                <a:srgbClr val="000000"/>
              </a:solidFill>
              <a:latin typeface="Arial"/>
              <a:cs typeface="Arial"/>
            </a:rPr>
            <a:t> zu berechnen.</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Diese Datei </a:t>
          </a:r>
          <a:r>
            <a:rPr lang="de-DE" sz="1000" b="1" i="0" u="none" strike="noStrike" baseline="0">
              <a:solidFill>
                <a:srgbClr val="FF0000"/>
              </a:solidFill>
              <a:latin typeface="Arial"/>
              <a:cs typeface="Arial"/>
            </a:rPr>
            <a:t>ersetzt nicht</a:t>
          </a:r>
          <a:r>
            <a:rPr lang="de-DE" sz="1000" b="0" i="0" u="none" strike="noStrike" baseline="0">
              <a:solidFill>
                <a:srgbClr val="000000"/>
              </a:solidFill>
              <a:latin typeface="Arial"/>
              <a:cs typeface="Arial"/>
            </a:rPr>
            <a:t> das nötige </a:t>
          </a:r>
          <a:r>
            <a:rPr lang="de-DE" sz="1000" b="1" i="0" u="none" strike="noStrike" baseline="0">
              <a:solidFill>
                <a:srgbClr val="FF0000"/>
              </a:solidFill>
              <a:latin typeface="Arial"/>
              <a:cs typeface="Arial"/>
            </a:rPr>
            <a:t>Fachwissen</a:t>
          </a:r>
          <a:r>
            <a:rPr lang="de-DE" sz="1000" b="0" i="0" u="none" strike="noStrike" baseline="0">
              <a:solidFill>
                <a:srgbClr val="000000"/>
              </a:solidFill>
              <a:latin typeface="Arial"/>
              <a:cs typeface="Arial"/>
            </a:rPr>
            <a:t> zur Dimensionierung eines Regenrückhalteraums, die Verwendung der Datei sowie der berechneten Ergebnisse erfolgt auf </a:t>
          </a:r>
          <a:r>
            <a:rPr lang="de-DE" sz="1000" b="1" i="0" u="none" strike="noStrike" baseline="0">
              <a:solidFill>
                <a:srgbClr val="FF0000"/>
              </a:solidFill>
              <a:latin typeface="Arial"/>
              <a:cs typeface="Arial"/>
            </a:rPr>
            <a:t>eigene Gefahr</a:t>
          </a:r>
          <a:r>
            <a:rPr lang="de-DE" sz="1000" b="0" i="0" u="none" strike="noStrike" baseline="0">
              <a:solidFill>
                <a:srgbClr val="000000"/>
              </a:solidFill>
              <a:latin typeface="Arial"/>
              <a:cs typeface="Arial"/>
            </a:rPr>
            <a:t>. Es wird </a:t>
          </a:r>
          <a:r>
            <a:rPr lang="de-DE" sz="1000" b="1" i="0" u="none" strike="noStrike" baseline="0">
              <a:solidFill>
                <a:srgbClr val="FF0000"/>
              </a:solidFill>
              <a:latin typeface="Arial"/>
              <a:cs typeface="Arial"/>
            </a:rPr>
            <a:t>keine Gewähr</a:t>
          </a:r>
          <a:r>
            <a:rPr lang="de-DE" sz="1000" b="0" i="0" u="none" strike="noStrike" baseline="0">
              <a:solidFill>
                <a:srgbClr val="000000"/>
              </a:solidFill>
              <a:latin typeface="Arial"/>
              <a:cs typeface="Arial"/>
            </a:rPr>
            <a:t> für die Richtigkeit der Berechnungsergebnisse gegeben.</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Sie benötigen zur Berechnung die KOSTRA-Starkniederschlagsreihe eines 5-jährlichen Regenereignisses für den entsprechenden Ort der Rückhaltung. Diese können Sie über den deutschen Wetterdienst (DWD) beziehen. Die in der Datei </a:t>
          </a:r>
          <a:r>
            <a:rPr lang="de-DE" sz="1000" b="1" i="0" u="none" strike="noStrike" baseline="0">
              <a:solidFill>
                <a:srgbClr val="FF0000"/>
              </a:solidFill>
              <a:latin typeface="Arial"/>
              <a:cs typeface="Arial"/>
            </a:rPr>
            <a:t>enthaltene Regenreihe</a:t>
          </a:r>
          <a:r>
            <a:rPr lang="de-DE" sz="1000" b="0" i="0" u="none" strike="noStrike" baseline="0">
              <a:solidFill>
                <a:srgbClr val="000000"/>
              </a:solidFill>
              <a:latin typeface="Arial"/>
              <a:cs typeface="Arial"/>
            </a:rPr>
            <a:t>, setzt sich aus </a:t>
          </a:r>
          <a:r>
            <a:rPr lang="de-DE" sz="1000" b="1" i="0" u="none" strike="noStrike" baseline="0">
              <a:solidFill>
                <a:srgbClr val="FF0000"/>
              </a:solidFill>
              <a:latin typeface="Arial"/>
              <a:cs typeface="Arial"/>
            </a:rPr>
            <a:t>Beispielwerten</a:t>
          </a:r>
          <a:r>
            <a:rPr lang="de-DE" sz="1000" b="0" i="0" u="none" strike="noStrike" baseline="0">
              <a:solidFill>
                <a:srgbClr val="000000"/>
              </a:solidFill>
              <a:latin typeface="Arial"/>
              <a:cs typeface="Arial"/>
            </a:rPr>
            <a:t> zusammen und ist für eine </a:t>
          </a:r>
          <a:r>
            <a:rPr lang="de-DE" sz="1000" b="1" i="0" u="none" strike="noStrike" baseline="0">
              <a:solidFill>
                <a:srgbClr val="FF0000"/>
              </a:solidFill>
              <a:latin typeface="Arial"/>
              <a:cs typeface="Arial"/>
            </a:rPr>
            <a:t>korrekte Berechnung nicht geeignet</a:t>
          </a:r>
          <a:r>
            <a:rPr lang="de-DE" sz="1000" b="0" i="0" u="none" strike="noStrike" baseline="0">
              <a:solidFill>
                <a:srgbClr val="000000"/>
              </a:solidFill>
              <a:latin typeface="Arial"/>
              <a:cs typeface="Arial"/>
            </a:rPr>
            <a:t>.</a:t>
          </a:r>
        </a:p>
        <a:p>
          <a:pPr algn="l" rtl="0">
            <a:defRPr sz="1000"/>
          </a:pPr>
          <a:r>
            <a:rPr lang="de-DE" sz="1000" b="1" i="0" u="none" strike="noStrike" baseline="0">
              <a:solidFill>
                <a:srgbClr val="000000"/>
              </a:solidFill>
              <a:latin typeface="Arial"/>
              <a:cs typeface="Arial"/>
            </a:rPr>
            <a:t>Die Berechnung erfolgt nach Vorgabe der Unteren Wasserbehörde Bottrop (UWB) für einen max. Drosselabfluss von 3 l(s*ha) bzw. 5 l/s. Bei Volumen unter 10 m³ ist eine gedrosselte Einleitung nicht notwendig. Bitte Kontakt zur UWB aufnehmen.</a:t>
          </a: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Anmerkung, Kritik und Fehlermeldungen zu dieser Berechnungshilfe sind unter                                                     willkommen.</a:t>
          </a:r>
        </a:p>
        <a:p>
          <a:pPr algn="l" rtl="0">
            <a:defRPr sz="1000"/>
          </a:pPr>
          <a:endParaRPr lang="de-DE" sz="1000" b="0" i="0" u="none" strike="noStrike" baseline="0">
            <a:solidFill>
              <a:srgbClr val="000000"/>
            </a:solidFill>
            <a:latin typeface="Arial"/>
            <a:cs typeface="Arial"/>
          </a:endParaRPr>
        </a:p>
        <a:p>
          <a:pPr algn="l" rtl="0">
            <a:defRPr sz="1000"/>
          </a:pPr>
          <a:endParaRPr lang="de-DE" sz="1000" b="0" i="0" u="none" strike="noStrike" baseline="0">
            <a:solidFill>
              <a:srgbClr val="000000"/>
            </a:solidFill>
            <a:latin typeface="Arial"/>
            <a:cs typeface="Arial"/>
          </a:endParaRPr>
        </a:p>
      </xdr:txBody>
    </xdr:sp>
    <xdr:clientData/>
  </xdr:twoCellAnchor>
  <xdr:twoCellAnchor>
    <xdr:from>
      <xdr:col>9</xdr:col>
      <xdr:colOff>304800</xdr:colOff>
      <xdr:row>24</xdr:row>
      <xdr:rowOff>104775</xdr:rowOff>
    </xdr:from>
    <xdr:to>
      <xdr:col>12</xdr:col>
      <xdr:colOff>400050</xdr:colOff>
      <xdr:row>25</xdr:row>
      <xdr:rowOff>152400</xdr:rowOff>
    </xdr:to>
    <xdr:sp macro="" textlink="">
      <xdr:nvSpPr>
        <xdr:cNvPr id="1027" name="Text Box 3">
          <a:hlinkClick xmlns:r="http://schemas.openxmlformats.org/officeDocument/2006/relationships" r:id="rId1"/>
        </xdr:cNvPr>
        <xdr:cNvSpPr txBox="1">
          <a:spLocks noChangeArrowheads="1"/>
        </xdr:cNvSpPr>
      </xdr:nvSpPr>
      <xdr:spPr bwMode="auto">
        <a:xfrm>
          <a:off x="5133975" y="4048125"/>
          <a:ext cx="18383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1" i="0" u="none" strike="noStrike" baseline="0">
              <a:solidFill>
                <a:srgbClr val="3366FF"/>
              </a:solidFill>
              <a:latin typeface="Arial"/>
              <a:cs typeface="Arial"/>
            </a:rPr>
            <a:t>matthias.stumpe@bottrop.de</a:t>
          </a:r>
        </a:p>
      </xdr:txBody>
    </xdr:sp>
    <xdr:clientData/>
  </xdr:twoCellAnchor>
  <xdr:twoCellAnchor>
    <xdr:from>
      <xdr:col>15</xdr:col>
      <xdr:colOff>152400</xdr:colOff>
      <xdr:row>31</xdr:row>
      <xdr:rowOff>0</xdr:rowOff>
    </xdr:from>
    <xdr:to>
      <xdr:col>15</xdr:col>
      <xdr:colOff>457200</xdr:colOff>
      <xdr:row>33</xdr:row>
      <xdr:rowOff>57150</xdr:rowOff>
    </xdr:to>
    <xdr:sp macro="" textlink="">
      <xdr:nvSpPr>
        <xdr:cNvPr id="1060" name="AutoShape 5">
          <a:hlinkClick xmlns:r="http://schemas.openxmlformats.org/officeDocument/2006/relationships" r:id="rId2" tooltip="Weiter zur Auswahl ..."/>
        </xdr:cNvPr>
        <xdr:cNvSpPr>
          <a:spLocks noChangeArrowheads="1"/>
        </xdr:cNvSpPr>
      </xdr:nvSpPr>
      <xdr:spPr bwMode="auto">
        <a:xfrm>
          <a:off x="8467725" y="5076825"/>
          <a:ext cx="304800" cy="266700"/>
        </a:xfrm>
        <a:prstGeom prst="rightArrow">
          <a:avLst>
            <a:gd name="adj1" fmla="val 50000"/>
            <a:gd name="adj2" fmla="val 2857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twoCellAnchor editAs="absolute">
    <xdr:from>
      <xdr:col>0</xdr:col>
      <xdr:colOff>19050</xdr:colOff>
      <xdr:row>1</xdr:row>
      <xdr:rowOff>38100</xdr:rowOff>
    </xdr:from>
    <xdr:to>
      <xdr:col>1</xdr:col>
      <xdr:colOff>9525</xdr:colOff>
      <xdr:row>13</xdr:row>
      <xdr:rowOff>28575</xdr:rowOff>
    </xdr:to>
    <xdr:pic>
      <xdr:nvPicPr>
        <xdr:cNvPr id="1061" name="Picture 7" descr="Logo Bottrop"/>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050" y="200025"/>
          <a:ext cx="571500"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255</xdr:col>
      <xdr:colOff>0</xdr:colOff>
      <xdr:row>31</xdr:row>
      <xdr:rowOff>123825</xdr:rowOff>
    </xdr:from>
    <xdr:to>
      <xdr:col>255</xdr:col>
      <xdr:colOff>0</xdr:colOff>
      <xdr:row>31</xdr:row>
      <xdr:rowOff>123825</xdr:rowOff>
    </xdr:to>
    <xdr:sp macro="" textlink="">
      <xdr:nvSpPr>
        <xdr:cNvPr id="1062" name="AutoShape 8">
          <a:hlinkClick xmlns:r="http://schemas.openxmlformats.org/officeDocument/2006/relationships" r:id="rId4" tooltip="Zurück ..."/>
        </xdr:cNvPr>
        <xdr:cNvSpPr>
          <a:spLocks noChangeArrowheads="1"/>
        </xdr:cNvSpPr>
      </xdr:nvSpPr>
      <xdr:spPr bwMode="auto">
        <a:xfrm rot="10800000">
          <a:off x="8982075" y="5200650"/>
          <a:ext cx="0"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twoCellAnchor>
    <xdr:from>
      <xdr:col>0</xdr:col>
      <xdr:colOff>133350</xdr:colOff>
      <xdr:row>31</xdr:row>
      <xdr:rowOff>9525</xdr:rowOff>
    </xdr:from>
    <xdr:to>
      <xdr:col>0</xdr:col>
      <xdr:colOff>438150</xdr:colOff>
      <xdr:row>33</xdr:row>
      <xdr:rowOff>66675</xdr:rowOff>
    </xdr:to>
    <xdr:sp macro="" textlink="">
      <xdr:nvSpPr>
        <xdr:cNvPr id="1063" name="AutoShape 9">
          <a:hlinkClick xmlns:r="http://schemas.openxmlformats.org/officeDocument/2006/relationships" r:id="rId5" tooltip="Zurück ..."/>
        </xdr:cNvPr>
        <xdr:cNvSpPr>
          <a:spLocks noChangeArrowheads="1"/>
        </xdr:cNvSpPr>
      </xdr:nvSpPr>
      <xdr:spPr bwMode="auto">
        <a:xfrm rot="10800000">
          <a:off x="133350" y="5086350"/>
          <a:ext cx="304800" cy="266700"/>
        </a:xfrm>
        <a:prstGeom prst="rightArrow">
          <a:avLst>
            <a:gd name="adj1" fmla="val 50000"/>
            <a:gd name="adj2" fmla="val 2857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3</xdr:col>
      <xdr:colOff>419100</xdr:colOff>
      <xdr:row>10</xdr:row>
      <xdr:rowOff>85725</xdr:rowOff>
    </xdr:from>
    <xdr:to>
      <xdr:col>6</xdr:col>
      <xdr:colOff>561975</xdr:colOff>
      <xdr:row>15</xdr:row>
      <xdr:rowOff>76200</xdr:rowOff>
    </xdr:to>
    <xdr:sp macro="" textlink="">
      <xdr:nvSpPr>
        <xdr:cNvPr id="2049" name="AutoShape 1"/>
        <xdr:cNvSpPr>
          <a:spLocks noChangeArrowheads="1"/>
        </xdr:cNvSpPr>
      </xdr:nvSpPr>
      <xdr:spPr bwMode="auto">
        <a:xfrm>
          <a:off x="1524000" y="1733550"/>
          <a:ext cx="1724025" cy="8001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969696" mc:Ignorable="a14" a14:legacySpreadsheetColorIndex="55"/>
          </a:solidFill>
          <a:round/>
          <a:headEnd/>
          <a:tailEnd/>
        </a:ln>
      </xdr:spPr>
      <xdr:txBody>
        <a:bodyPr vertOverflow="clip" wrap="square" lIns="27432" tIns="22860" rIns="27432" bIns="0" anchor="t" upright="1"/>
        <a:lstStyle/>
        <a:p>
          <a:pPr algn="ctr" rtl="0">
            <a:defRPr sz="1000"/>
          </a:pPr>
          <a:r>
            <a:rPr lang="de-DE" sz="1000" b="1" i="0" u="none" strike="noStrike" baseline="0">
              <a:solidFill>
                <a:srgbClr val="000000"/>
              </a:solidFill>
              <a:latin typeface="Arial"/>
              <a:cs typeface="Arial"/>
            </a:rPr>
            <a:t>Startseite</a:t>
          </a:r>
        </a:p>
      </xdr:txBody>
    </xdr:sp>
    <xdr:clientData/>
  </xdr:twoCellAnchor>
  <xdr:twoCellAnchor>
    <xdr:from>
      <xdr:col>7</xdr:col>
      <xdr:colOff>466725</xdr:colOff>
      <xdr:row>16</xdr:row>
      <xdr:rowOff>114300</xdr:rowOff>
    </xdr:from>
    <xdr:to>
      <xdr:col>11</xdr:col>
      <xdr:colOff>28575</xdr:colOff>
      <xdr:row>23</xdr:row>
      <xdr:rowOff>114300</xdr:rowOff>
    </xdr:to>
    <xdr:sp macro="" textlink="">
      <xdr:nvSpPr>
        <xdr:cNvPr id="2050" name="AutoShape 2"/>
        <xdr:cNvSpPr>
          <a:spLocks noChangeArrowheads="1"/>
        </xdr:cNvSpPr>
      </xdr:nvSpPr>
      <xdr:spPr bwMode="auto">
        <a:xfrm>
          <a:off x="4000500" y="2733675"/>
          <a:ext cx="1885950" cy="113347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969696" mc:Ignorable="a14" a14:legacySpreadsheetColorIndex="55"/>
          </a:solidFill>
          <a:round/>
          <a:headEnd/>
          <a:tailEnd/>
        </a:ln>
      </xdr:spPr>
      <xdr:txBody>
        <a:bodyPr vertOverflow="clip" wrap="square" lIns="27432" tIns="22860" rIns="27432" bIns="0" anchor="t" upright="1"/>
        <a:lstStyle/>
        <a:p>
          <a:pPr algn="ctr" rtl="0">
            <a:defRPr sz="1000"/>
          </a:pPr>
          <a:r>
            <a:rPr lang="de-DE" sz="1000" b="1" i="0" u="none" strike="noStrike" baseline="0">
              <a:solidFill>
                <a:srgbClr val="000000"/>
              </a:solidFill>
              <a:latin typeface="Arial"/>
              <a:cs typeface="Arial"/>
            </a:rPr>
            <a:t>Berechnungen</a:t>
          </a:r>
        </a:p>
      </xdr:txBody>
    </xdr:sp>
    <xdr:clientData/>
  </xdr:twoCellAnchor>
  <xdr:twoCellAnchor>
    <xdr:from>
      <xdr:col>3</xdr:col>
      <xdr:colOff>419100</xdr:colOff>
      <xdr:row>16</xdr:row>
      <xdr:rowOff>114300</xdr:rowOff>
    </xdr:from>
    <xdr:to>
      <xdr:col>6</xdr:col>
      <xdr:colOff>561975</xdr:colOff>
      <xdr:row>21</xdr:row>
      <xdr:rowOff>85725</xdr:rowOff>
    </xdr:to>
    <xdr:sp macro="" textlink="">
      <xdr:nvSpPr>
        <xdr:cNvPr id="2051" name="AutoShape 3"/>
        <xdr:cNvSpPr>
          <a:spLocks noChangeArrowheads="1"/>
        </xdr:cNvSpPr>
      </xdr:nvSpPr>
      <xdr:spPr bwMode="auto">
        <a:xfrm>
          <a:off x="1524000" y="2733675"/>
          <a:ext cx="1724025" cy="7810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969696" mc:Ignorable="a14" a14:legacySpreadsheetColorIndex="55"/>
          </a:solidFill>
          <a:round/>
          <a:headEnd/>
          <a:tailEnd/>
        </a:ln>
      </xdr:spPr>
      <xdr:txBody>
        <a:bodyPr vertOverflow="clip" wrap="square" lIns="27432" tIns="22860" rIns="27432" bIns="0" anchor="t" upright="1"/>
        <a:lstStyle/>
        <a:p>
          <a:pPr algn="ctr" rtl="0">
            <a:defRPr sz="1000"/>
          </a:pPr>
          <a:r>
            <a:rPr lang="de-DE" sz="1000" b="1" i="0" u="none" strike="noStrike" baseline="0">
              <a:solidFill>
                <a:srgbClr val="000000"/>
              </a:solidFill>
              <a:latin typeface="Arial"/>
              <a:cs typeface="Arial"/>
            </a:rPr>
            <a:t>Informationen</a:t>
          </a:r>
        </a:p>
      </xdr:txBody>
    </xdr:sp>
    <xdr:clientData/>
  </xdr:twoCellAnchor>
  <xdr:twoCellAnchor>
    <xdr:from>
      <xdr:col>7</xdr:col>
      <xdr:colOff>476250</xdr:colOff>
      <xdr:row>10</xdr:row>
      <xdr:rowOff>85725</xdr:rowOff>
    </xdr:from>
    <xdr:to>
      <xdr:col>11</xdr:col>
      <xdr:colOff>38100</xdr:colOff>
      <xdr:row>15</xdr:row>
      <xdr:rowOff>76200</xdr:rowOff>
    </xdr:to>
    <xdr:sp macro="" textlink="">
      <xdr:nvSpPr>
        <xdr:cNvPr id="2052" name="AutoShape 4"/>
        <xdr:cNvSpPr>
          <a:spLocks noChangeArrowheads="1"/>
        </xdr:cNvSpPr>
      </xdr:nvSpPr>
      <xdr:spPr bwMode="auto">
        <a:xfrm>
          <a:off x="4010025" y="1733550"/>
          <a:ext cx="1885950" cy="8001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969696" mc:Ignorable="a14" a14:legacySpreadsheetColorIndex="55"/>
          </a:solidFill>
          <a:round/>
          <a:headEnd/>
          <a:tailEnd/>
        </a:ln>
      </xdr:spPr>
      <xdr:txBody>
        <a:bodyPr vertOverflow="clip" wrap="square" lIns="27432" tIns="22860" rIns="27432" bIns="0" anchor="t" upright="1"/>
        <a:lstStyle/>
        <a:p>
          <a:pPr algn="ctr" rtl="0">
            <a:defRPr sz="1000"/>
          </a:pPr>
          <a:r>
            <a:rPr lang="de-DE" sz="1000" b="1" i="0" u="none" strike="noStrike" baseline="0">
              <a:solidFill>
                <a:srgbClr val="000000"/>
              </a:solidFill>
              <a:latin typeface="Arial"/>
              <a:cs typeface="Arial"/>
            </a:rPr>
            <a:t>Stammdaten</a:t>
          </a:r>
        </a:p>
      </xdr:txBody>
    </xdr:sp>
    <xdr:clientData/>
  </xdr:twoCellAnchor>
  <xdr:twoCellAnchor>
    <xdr:from>
      <xdr:col>8</xdr:col>
      <xdr:colOff>66675</xdr:colOff>
      <xdr:row>12</xdr:row>
      <xdr:rowOff>38100</xdr:rowOff>
    </xdr:from>
    <xdr:to>
      <xdr:col>10</xdr:col>
      <xdr:colOff>438150</xdr:colOff>
      <xdr:row>13</xdr:row>
      <xdr:rowOff>114300</xdr:rowOff>
    </xdr:to>
    <xdr:sp macro="" textlink="">
      <xdr:nvSpPr>
        <xdr:cNvPr id="2143" name="AutoShape 5"/>
        <xdr:cNvSpPr>
          <a:spLocks noChangeArrowheads="1"/>
        </xdr:cNvSpPr>
      </xdr:nvSpPr>
      <xdr:spPr bwMode="auto">
        <a:xfrm>
          <a:off x="4181475" y="2009775"/>
          <a:ext cx="1533525" cy="238125"/>
        </a:xfrm>
        <a:prstGeom prst="roundRect">
          <a:avLst>
            <a:gd name="adj" fmla="val 16667"/>
          </a:avLst>
        </a:prstGeom>
        <a:gradFill rotWithShape="1">
          <a:gsLst>
            <a:gs pos="0">
              <a:srgbClr xmlns:mc="http://schemas.openxmlformats.org/markup-compatibility/2006" xmlns:a14="http://schemas.microsoft.com/office/drawing/2010/main" val="00FF00" mc:Ignorable="a14" a14:legacySpreadsheetColorIndex="11"/>
            </a:gs>
            <a:gs pos="100000">
              <a:srgbClr xmlns:mc="http://schemas.openxmlformats.org/markup-compatibility/2006" xmlns:a14="http://schemas.microsoft.com/office/drawing/2010/main" val="008000" mc:Ignorable="a14" a14:legacySpreadsheetColorIndex="17"/>
            </a:gs>
          </a:gsLst>
          <a:path path="shape">
            <a:fillToRect l="50000" t="50000" r="50000" b="50000"/>
          </a:path>
        </a:gra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76200</xdr:colOff>
      <xdr:row>18</xdr:row>
      <xdr:rowOff>104775</xdr:rowOff>
    </xdr:from>
    <xdr:to>
      <xdr:col>6</xdr:col>
      <xdr:colOff>447675</xdr:colOff>
      <xdr:row>20</xdr:row>
      <xdr:rowOff>28575</xdr:rowOff>
    </xdr:to>
    <xdr:sp macro="" textlink="">
      <xdr:nvSpPr>
        <xdr:cNvPr id="2144" name="AutoShape 6"/>
        <xdr:cNvSpPr>
          <a:spLocks noChangeArrowheads="1"/>
        </xdr:cNvSpPr>
      </xdr:nvSpPr>
      <xdr:spPr bwMode="auto">
        <a:xfrm>
          <a:off x="1600200" y="3048000"/>
          <a:ext cx="1533525" cy="247650"/>
        </a:xfrm>
        <a:prstGeom prst="roundRect">
          <a:avLst>
            <a:gd name="adj" fmla="val 16667"/>
          </a:avLst>
        </a:prstGeom>
        <a:gradFill rotWithShape="1">
          <a:gsLst>
            <a:gs pos="0">
              <a:srgbClr xmlns:mc="http://schemas.openxmlformats.org/markup-compatibility/2006" xmlns:a14="http://schemas.microsoft.com/office/drawing/2010/main" val="FFCC00" mc:Ignorable="a14" a14:legacySpreadsheetColorIndex="51"/>
            </a:gs>
            <a:gs pos="100000">
              <a:srgbClr xmlns:mc="http://schemas.openxmlformats.org/markup-compatibility/2006" xmlns:a14="http://schemas.microsoft.com/office/drawing/2010/main" val="FF6600" mc:Ignorable="a14" a14:legacySpreadsheetColorIndex="53"/>
            </a:gs>
          </a:gsLst>
          <a:path path="shape">
            <a:fillToRect l="50000" t="50000" r="50000" b="50000"/>
          </a:path>
        </a:gra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85725</xdr:colOff>
      <xdr:row>12</xdr:row>
      <xdr:rowOff>38100</xdr:rowOff>
    </xdr:from>
    <xdr:to>
      <xdr:col>6</xdr:col>
      <xdr:colOff>457200</xdr:colOff>
      <xdr:row>13</xdr:row>
      <xdr:rowOff>142875</xdr:rowOff>
    </xdr:to>
    <xdr:sp macro="" textlink="">
      <xdr:nvSpPr>
        <xdr:cNvPr id="2145" name="AutoShape 7"/>
        <xdr:cNvSpPr>
          <a:spLocks noChangeArrowheads="1"/>
        </xdr:cNvSpPr>
      </xdr:nvSpPr>
      <xdr:spPr bwMode="auto">
        <a:xfrm>
          <a:off x="1609725" y="2009775"/>
          <a:ext cx="1533525" cy="266700"/>
        </a:xfrm>
        <a:prstGeom prst="roundRect">
          <a:avLst>
            <a:gd name="adj" fmla="val 16667"/>
          </a:avLst>
        </a:prstGeom>
        <a:gradFill rotWithShape="1">
          <a:gsLst>
            <a:gs pos="0">
              <a:srgbClr xmlns:mc="http://schemas.openxmlformats.org/markup-compatibility/2006" xmlns:a14="http://schemas.microsoft.com/office/drawing/2010/main" val="FFFF00" mc:Ignorable="a14" a14:legacySpreadsheetColorIndex="34"/>
            </a:gs>
            <a:gs pos="100000">
              <a:srgbClr xmlns:mc="http://schemas.openxmlformats.org/markup-compatibility/2006" xmlns:a14="http://schemas.microsoft.com/office/drawing/2010/main" val="FF9900" mc:Ignorable="a14" a14:legacySpreadsheetColorIndex="52"/>
            </a:gs>
          </a:gsLst>
          <a:path path="shape">
            <a:fillToRect l="50000" t="50000" r="50000" b="50000"/>
          </a:path>
        </a:gra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95250</xdr:colOff>
      <xdr:row>18</xdr:row>
      <xdr:rowOff>104775</xdr:rowOff>
    </xdr:from>
    <xdr:to>
      <xdr:col>10</xdr:col>
      <xdr:colOff>409575</xdr:colOff>
      <xdr:row>20</xdr:row>
      <xdr:rowOff>28575</xdr:rowOff>
    </xdr:to>
    <xdr:sp macro="" textlink="">
      <xdr:nvSpPr>
        <xdr:cNvPr id="2146" name="AutoShape 8"/>
        <xdr:cNvSpPr>
          <a:spLocks noChangeArrowheads="1"/>
        </xdr:cNvSpPr>
      </xdr:nvSpPr>
      <xdr:spPr bwMode="auto">
        <a:xfrm>
          <a:off x="4210050" y="3048000"/>
          <a:ext cx="1476375" cy="247650"/>
        </a:xfrm>
        <a:prstGeom prst="roundRect">
          <a:avLst>
            <a:gd name="adj" fmla="val 16667"/>
          </a:avLst>
        </a:prstGeom>
        <a:gradFill rotWithShape="1">
          <a:gsLst>
            <a:gs pos="0">
              <a:srgbClr xmlns:mc="http://schemas.openxmlformats.org/markup-compatibility/2006" xmlns:a14="http://schemas.microsoft.com/office/drawing/2010/main" val="00FFFF" mc:Ignorable="a14" a14:legacySpreadsheetColorIndex="15"/>
            </a:gs>
            <a:gs pos="100000">
              <a:srgbClr xmlns:mc="http://schemas.openxmlformats.org/markup-compatibility/2006" xmlns:a14="http://schemas.microsoft.com/office/drawing/2010/main" val="33CCCC" mc:Ignorable="a14" a14:legacySpreadsheetColorIndex="49"/>
            </a:gs>
          </a:gsLst>
          <a:path path="shape">
            <a:fillToRect l="50000" t="50000" r="50000" b="50000"/>
          </a:path>
        </a:gra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editAs="oneCell">
    <xdr:from>
      <xdr:col>4</xdr:col>
      <xdr:colOff>104775</xdr:colOff>
      <xdr:row>12</xdr:row>
      <xdr:rowOff>28575</xdr:rowOff>
    </xdr:from>
    <xdr:to>
      <xdr:col>6</xdr:col>
      <xdr:colOff>466725</xdr:colOff>
      <xdr:row>13</xdr:row>
      <xdr:rowOff>152400</xdr:rowOff>
    </xdr:to>
    <xdr:sp macro="" textlink="">
      <xdr:nvSpPr>
        <xdr:cNvPr id="2057" name="Text Box 9">
          <a:hlinkClick xmlns:r="http://schemas.openxmlformats.org/officeDocument/2006/relationships" r:id="rId1" tooltip="Zurück zur Startseite"/>
        </xdr:cNvPr>
        <xdr:cNvSpPr txBox="1">
          <a:spLocks noChangeArrowheads="1"/>
        </xdr:cNvSpPr>
      </xdr:nvSpPr>
      <xdr:spPr bwMode="auto">
        <a:xfrm>
          <a:off x="1628775" y="2000250"/>
          <a:ext cx="1524000"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1" u="none" strike="noStrike" baseline="0">
              <a:solidFill>
                <a:srgbClr val="000000"/>
              </a:solidFill>
              <a:latin typeface="Arial"/>
              <a:cs typeface="Arial"/>
            </a:rPr>
            <a:t>Einführung</a:t>
          </a:r>
        </a:p>
      </xdr:txBody>
    </xdr:sp>
    <xdr:clientData/>
  </xdr:twoCellAnchor>
  <xdr:twoCellAnchor editAs="oneCell">
    <xdr:from>
      <xdr:col>4</xdr:col>
      <xdr:colOff>76200</xdr:colOff>
      <xdr:row>18</xdr:row>
      <xdr:rowOff>133350</xdr:rowOff>
    </xdr:from>
    <xdr:to>
      <xdr:col>6</xdr:col>
      <xdr:colOff>438150</xdr:colOff>
      <xdr:row>20</xdr:row>
      <xdr:rowOff>9525</xdr:rowOff>
    </xdr:to>
    <xdr:sp macro="" textlink="">
      <xdr:nvSpPr>
        <xdr:cNvPr id="2058" name="Text Box 10">
          <a:hlinkClick xmlns:r="http://schemas.openxmlformats.org/officeDocument/2006/relationships" r:id="rId2" tooltip="Informationen zum Abflussbeiwert"/>
        </xdr:cNvPr>
        <xdr:cNvSpPr txBox="1">
          <a:spLocks noChangeArrowheads="1"/>
        </xdr:cNvSpPr>
      </xdr:nvSpPr>
      <xdr:spPr bwMode="auto">
        <a:xfrm>
          <a:off x="1600200" y="3076575"/>
          <a:ext cx="15240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1" u="none" strike="noStrike" baseline="0">
              <a:solidFill>
                <a:srgbClr val="000000"/>
              </a:solidFill>
              <a:latin typeface="Arial"/>
              <a:cs typeface="Arial"/>
            </a:rPr>
            <a:t>Abflussbeiwert</a:t>
          </a:r>
        </a:p>
      </xdr:txBody>
    </xdr:sp>
    <xdr:clientData/>
  </xdr:twoCellAnchor>
  <xdr:twoCellAnchor editAs="oneCell">
    <xdr:from>
      <xdr:col>8</xdr:col>
      <xdr:colOff>66675</xdr:colOff>
      <xdr:row>12</xdr:row>
      <xdr:rowOff>66675</xdr:rowOff>
    </xdr:from>
    <xdr:to>
      <xdr:col>10</xdr:col>
      <xdr:colOff>428625</xdr:colOff>
      <xdr:row>13</xdr:row>
      <xdr:rowOff>104775</xdr:rowOff>
    </xdr:to>
    <xdr:sp macro="" textlink="">
      <xdr:nvSpPr>
        <xdr:cNvPr id="2059" name="Text Box 11">
          <a:hlinkClick xmlns:r="http://schemas.openxmlformats.org/officeDocument/2006/relationships" r:id="rId3" tooltip="Eingabe der Flächendaten"/>
        </xdr:cNvPr>
        <xdr:cNvSpPr txBox="1">
          <a:spLocks noChangeArrowheads="1"/>
        </xdr:cNvSpPr>
      </xdr:nvSpPr>
      <xdr:spPr bwMode="auto">
        <a:xfrm>
          <a:off x="4181475" y="2038350"/>
          <a:ext cx="15240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1" u="none" strike="noStrike" baseline="0">
              <a:solidFill>
                <a:srgbClr val="000000"/>
              </a:solidFill>
              <a:latin typeface="Arial"/>
              <a:cs typeface="Arial"/>
            </a:rPr>
            <a:t>Flächendaten</a:t>
          </a:r>
        </a:p>
      </xdr:txBody>
    </xdr:sp>
    <xdr:clientData/>
  </xdr:twoCellAnchor>
  <xdr:twoCellAnchor editAs="oneCell">
    <xdr:from>
      <xdr:col>8</xdr:col>
      <xdr:colOff>104775</xdr:colOff>
      <xdr:row>18</xdr:row>
      <xdr:rowOff>142875</xdr:rowOff>
    </xdr:from>
    <xdr:to>
      <xdr:col>10</xdr:col>
      <xdr:colOff>390525</xdr:colOff>
      <xdr:row>20</xdr:row>
      <xdr:rowOff>19050</xdr:rowOff>
    </xdr:to>
    <xdr:sp macro="" textlink="">
      <xdr:nvSpPr>
        <xdr:cNvPr id="2060" name="Text Box 12">
          <a:hlinkClick xmlns:r="http://schemas.openxmlformats.org/officeDocument/2006/relationships" r:id="rId4" tooltip="Berechnung des Speichervolumens"/>
        </xdr:cNvPr>
        <xdr:cNvSpPr txBox="1">
          <a:spLocks noChangeArrowheads="1"/>
        </xdr:cNvSpPr>
      </xdr:nvSpPr>
      <xdr:spPr bwMode="auto">
        <a:xfrm>
          <a:off x="4219575" y="3086100"/>
          <a:ext cx="14478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1" u="none" strike="noStrike" baseline="0">
              <a:solidFill>
                <a:srgbClr val="000000"/>
              </a:solidFill>
              <a:latin typeface="Arial"/>
              <a:cs typeface="Arial"/>
            </a:rPr>
            <a:t>Speichervolumen</a:t>
          </a:r>
        </a:p>
      </xdr:txBody>
    </xdr:sp>
    <xdr:clientData/>
  </xdr:twoCellAnchor>
  <xdr:twoCellAnchor>
    <xdr:from>
      <xdr:col>5</xdr:col>
      <xdr:colOff>200025</xdr:colOff>
      <xdr:row>15</xdr:row>
      <xdr:rowOff>85725</xdr:rowOff>
    </xdr:from>
    <xdr:to>
      <xdr:col>5</xdr:col>
      <xdr:colOff>200025</xdr:colOff>
      <xdr:row>16</xdr:row>
      <xdr:rowOff>104775</xdr:rowOff>
    </xdr:to>
    <xdr:cxnSp macro="">
      <xdr:nvCxnSpPr>
        <xdr:cNvPr id="2151" name="AutoShape 13"/>
        <xdr:cNvCxnSpPr>
          <a:cxnSpLocks noChangeShapeType="1"/>
          <a:stCxn id="2049" idx="2"/>
          <a:endCxn id="2051" idx="0"/>
        </xdr:cNvCxnSpPr>
      </xdr:nvCxnSpPr>
      <xdr:spPr bwMode="auto">
        <a:xfrm>
          <a:off x="2305050" y="2543175"/>
          <a:ext cx="0" cy="180975"/>
        </a:xfrm>
        <a:prstGeom prst="straightConnector1">
          <a:avLst/>
        </a:prstGeom>
        <a:noFill/>
        <a:ln w="1587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6</xdr:col>
      <xdr:colOff>571500</xdr:colOff>
      <xdr:row>13</xdr:row>
      <xdr:rowOff>0</xdr:rowOff>
    </xdr:from>
    <xdr:to>
      <xdr:col>7</xdr:col>
      <xdr:colOff>466725</xdr:colOff>
      <xdr:row>19</xdr:row>
      <xdr:rowOff>19050</xdr:rowOff>
    </xdr:to>
    <xdr:cxnSp macro="">
      <xdr:nvCxnSpPr>
        <xdr:cNvPr id="2152" name="AutoShape 14"/>
        <xdr:cNvCxnSpPr>
          <a:cxnSpLocks noChangeShapeType="1"/>
          <a:stCxn id="2051" idx="3"/>
          <a:endCxn id="2052" idx="1"/>
        </xdr:cNvCxnSpPr>
      </xdr:nvCxnSpPr>
      <xdr:spPr bwMode="auto">
        <a:xfrm flipV="1">
          <a:off x="3257550" y="2133600"/>
          <a:ext cx="742950" cy="990600"/>
        </a:xfrm>
        <a:prstGeom prst="bentConnector3">
          <a:avLst>
            <a:gd name="adj1" fmla="val 50000"/>
          </a:avLst>
        </a:prstGeom>
        <a:noFill/>
        <a:ln w="1587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9</xdr:col>
      <xdr:colOff>276225</xdr:colOff>
      <xdr:row>15</xdr:row>
      <xdr:rowOff>85725</xdr:rowOff>
    </xdr:from>
    <xdr:to>
      <xdr:col>9</xdr:col>
      <xdr:colOff>276225</xdr:colOff>
      <xdr:row>16</xdr:row>
      <xdr:rowOff>114300</xdr:rowOff>
    </xdr:to>
    <xdr:sp macro="" textlink="">
      <xdr:nvSpPr>
        <xdr:cNvPr id="2153" name="Line 15"/>
        <xdr:cNvSpPr>
          <a:spLocks noChangeShapeType="1"/>
        </xdr:cNvSpPr>
      </xdr:nvSpPr>
      <xdr:spPr bwMode="auto">
        <a:xfrm>
          <a:off x="4972050" y="2543175"/>
          <a:ext cx="0" cy="190500"/>
        </a:xfrm>
        <a:prstGeom prst="line">
          <a:avLst/>
        </a:prstGeom>
        <a:noFill/>
        <a:ln w="1587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85725</xdr:colOff>
      <xdr:row>20</xdr:row>
      <xdr:rowOff>76200</xdr:rowOff>
    </xdr:from>
    <xdr:to>
      <xdr:col>10</xdr:col>
      <xdr:colOff>400050</xdr:colOff>
      <xdr:row>22</xdr:row>
      <xdr:rowOff>0</xdr:rowOff>
    </xdr:to>
    <xdr:sp macro="" textlink="">
      <xdr:nvSpPr>
        <xdr:cNvPr id="2154" name="AutoShape 16"/>
        <xdr:cNvSpPr>
          <a:spLocks noChangeArrowheads="1"/>
        </xdr:cNvSpPr>
      </xdr:nvSpPr>
      <xdr:spPr bwMode="auto">
        <a:xfrm>
          <a:off x="4200525" y="3343275"/>
          <a:ext cx="1476375" cy="247650"/>
        </a:xfrm>
        <a:prstGeom prst="roundRect">
          <a:avLst>
            <a:gd name="adj" fmla="val 16667"/>
          </a:avLst>
        </a:prstGeom>
        <a:gradFill rotWithShape="1">
          <a:gsLst>
            <a:gs pos="0">
              <a:srgbClr xmlns:mc="http://schemas.openxmlformats.org/markup-compatibility/2006" xmlns:a14="http://schemas.microsoft.com/office/drawing/2010/main" val="99CCFF" mc:Ignorable="a14" a14:legacySpreadsheetColorIndex="44"/>
            </a:gs>
            <a:gs pos="100000">
              <a:srgbClr xmlns:mc="http://schemas.openxmlformats.org/markup-compatibility/2006" xmlns:a14="http://schemas.microsoft.com/office/drawing/2010/main" val="3366FF" mc:Ignorable="a14" a14:legacySpreadsheetColorIndex="48"/>
            </a:gs>
          </a:gsLst>
          <a:path path="shape">
            <a:fillToRect l="50000" t="50000" r="50000" b="50000"/>
          </a:path>
        </a:gra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editAs="oneCell">
    <xdr:from>
      <xdr:col>8</xdr:col>
      <xdr:colOff>104775</xdr:colOff>
      <xdr:row>20</xdr:row>
      <xdr:rowOff>104775</xdr:rowOff>
    </xdr:from>
    <xdr:to>
      <xdr:col>10</xdr:col>
      <xdr:colOff>390525</xdr:colOff>
      <xdr:row>21</xdr:row>
      <xdr:rowOff>142875</xdr:rowOff>
    </xdr:to>
    <xdr:sp macro="" textlink="">
      <xdr:nvSpPr>
        <xdr:cNvPr id="2065" name="Text Box 17">
          <a:hlinkClick xmlns:r="http://schemas.openxmlformats.org/officeDocument/2006/relationships" r:id="rId5" tooltip="Berechnung der Ausmaßes eines RRBs oder eines SRKs"/>
        </xdr:cNvPr>
        <xdr:cNvSpPr txBox="1">
          <a:spLocks noChangeArrowheads="1"/>
        </xdr:cNvSpPr>
      </xdr:nvSpPr>
      <xdr:spPr bwMode="auto">
        <a:xfrm>
          <a:off x="4219575" y="3371850"/>
          <a:ext cx="14478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1" u="none" strike="noStrike" baseline="0">
              <a:solidFill>
                <a:srgbClr val="000000"/>
              </a:solidFill>
              <a:latin typeface="Arial"/>
              <a:cs typeface="Arial"/>
            </a:rPr>
            <a:t>Maße RRB oder SRK</a:t>
          </a:r>
        </a:p>
      </xdr:txBody>
    </xdr:sp>
    <xdr:clientData/>
  </xdr:twoCellAnchor>
  <xdr:twoCellAnchor editAs="absolute">
    <xdr:from>
      <xdr:col>0</xdr:col>
      <xdr:colOff>9525</xdr:colOff>
      <xdr:row>1</xdr:row>
      <xdr:rowOff>0</xdr:rowOff>
    </xdr:from>
    <xdr:to>
      <xdr:col>1</xdr:col>
      <xdr:colOff>0</xdr:colOff>
      <xdr:row>13</xdr:row>
      <xdr:rowOff>19050</xdr:rowOff>
    </xdr:to>
    <xdr:pic>
      <xdr:nvPicPr>
        <xdr:cNvPr id="2156" name="Picture 18" descr="Logo_Bottrop"/>
        <xdr:cNvPicPr>
          <a:picLocks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525" y="161925"/>
          <a:ext cx="571500"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9525</xdr:colOff>
      <xdr:row>1</xdr:row>
      <xdr:rowOff>0</xdr:rowOff>
    </xdr:from>
    <xdr:to>
      <xdr:col>1</xdr:col>
      <xdr:colOff>0</xdr:colOff>
      <xdr:row>13</xdr:row>
      <xdr:rowOff>19050</xdr:rowOff>
    </xdr:to>
    <xdr:pic>
      <xdr:nvPicPr>
        <xdr:cNvPr id="3095" name="Picture 1" descr="Logo_Bottrop"/>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161925"/>
          <a:ext cx="571500"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171450</xdr:colOff>
      <xdr:row>32</xdr:row>
      <xdr:rowOff>95250</xdr:rowOff>
    </xdr:from>
    <xdr:to>
      <xdr:col>19</xdr:col>
      <xdr:colOff>476250</xdr:colOff>
      <xdr:row>34</xdr:row>
      <xdr:rowOff>38100</xdr:rowOff>
    </xdr:to>
    <xdr:sp macro="" textlink="">
      <xdr:nvSpPr>
        <xdr:cNvPr id="3096" name="AutoShape 2">
          <a:hlinkClick xmlns:r="http://schemas.openxmlformats.org/officeDocument/2006/relationships" r:id="rId2" tooltip="Weiter ..."/>
        </xdr:cNvPr>
        <xdr:cNvSpPr>
          <a:spLocks noChangeArrowheads="1"/>
        </xdr:cNvSpPr>
      </xdr:nvSpPr>
      <xdr:spPr bwMode="auto">
        <a:xfrm>
          <a:off x="8810625" y="5305425"/>
          <a:ext cx="304800" cy="266700"/>
        </a:xfrm>
        <a:prstGeom prst="rightArrow">
          <a:avLst>
            <a:gd name="adj1" fmla="val 50000"/>
            <a:gd name="adj2" fmla="val 2857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twoCellAnchor>
    <xdr:from>
      <xdr:col>0</xdr:col>
      <xdr:colOff>114300</xdr:colOff>
      <xdr:row>32</xdr:row>
      <xdr:rowOff>123825</xdr:rowOff>
    </xdr:from>
    <xdr:to>
      <xdr:col>0</xdr:col>
      <xdr:colOff>419100</xdr:colOff>
      <xdr:row>34</xdr:row>
      <xdr:rowOff>66675</xdr:rowOff>
    </xdr:to>
    <xdr:sp macro="" textlink="">
      <xdr:nvSpPr>
        <xdr:cNvPr id="3097" name="AutoShape 3">
          <a:hlinkClick xmlns:r="http://schemas.openxmlformats.org/officeDocument/2006/relationships" r:id="rId3" tooltip="Zurück ..."/>
        </xdr:cNvPr>
        <xdr:cNvSpPr>
          <a:spLocks noChangeArrowheads="1"/>
        </xdr:cNvSpPr>
      </xdr:nvSpPr>
      <xdr:spPr bwMode="auto">
        <a:xfrm rot="10800000">
          <a:off x="114300" y="5334000"/>
          <a:ext cx="304800" cy="266700"/>
        </a:xfrm>
        <a:prstGeom prst="rightArrow">
          <a:avLst>
            <a:gd name="adj1" fmla="val 50000"/>
            <a:gd name="adj2" fmla="val 2857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twoCellAnchor>
    <xdr:from>
      <xdr:col>19</xdr:col>
      <xdr:colOff>161925</xdr:colOff>
      <xdr:row>0</xdr:row>
      <xdr:rowOff>152400</xdr:rowOff>
    </xdr:from>
    <xdr:to>
      <xdr:col>19</xdr:col>
      <xdr:colOff>428625</xdr:colOff>
      <xdr:row>2</xdr:row>
      <xdr:rowOff>104775</xdr:rowOff>
    </xdr:to>
    <xdr:sp macro="" textlink="">
      <xdr:nvSpPr>
        <xdr:cNvPr id="3098" name="AutoShape 4">
          <a:hlinkClick xmlns:r="http://schemas.openxmlformats.org/officeDocument/2006/relationships" r:id="rId3" tooltip="Zur Auswahl ..."/>
        </xdr:cNvPr>
        <xdr:cNvSpPr>
          <a:spLocks noChangeArrowheads="1"/>
        </xdr:cNvSpPr>
      </xdr:nvSpPr>
      <xdr:spPr bwMode="auto">
        <a:xfrm rot="-5400000">
          <a:off x="8782050" y="171450"/>
          <a:ext cx="304800" cy="266700"/>
        </a:xfrm>
        <a:prstGeom prst="rightArrow">
          <a:avLst>
            <a:gd name="adj1" fmla="val 50000"/>
            <a:gd name="adj2" fmla="val 2857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13</xdr:col>
      <xdr:colOff>19050</xdr:colOff>
      <xdr:row>20</xdr:row>
      <xdr:rowOff>0</xdr:rowOff>
    </xdr:from>
    <xdr:to>
      <xdr:col>17</xdr:col>
      <xdr:colOff>9525</xdr:colOff>
      <xdr:row>33</xdr:row>
      <xdr:rowOff>152400</xdr:rowOff>
    </xdr:to>
    <xdr:graphicFrame macro="">
      <xdr:nvGraphicFramePr>
        <xdr:cNvPr id="4127"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0</xdr:colOff>
      <xdr:row>0</xdr:row>
      <xdr:rowOff>66675</xdr:rowOff>
    </xdr:from>
    <xdr:to>
      <xdr:col>0</xdr:col>
      <xdr:colOff>571500</xdr:colOff>
      <xdr:row>12</xdr:row>
      <xdr:rowOff>76200</xdr:rowOff>
    </xdr:to>
    <xdr:pic>
      <xdr:nvPicPr>
        <xdr:cNvPr id="4128" name="Picture 4" descr="Logo_Bottrop"/>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6675"/>
          <a:ext cx="571500"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171450</xdr:colOff>
      <xdr:row>33</xdr:row>
      <xdr:rowOff>104775</xdr:rowOff>
    </xdr:from>
    <xdr:to>
      <xdr:col>18</xdr:col>
      <xdr:colOff>476250</xdr:colOff>
      <xdr:row>35</xdr:row>
      <xdr:rowOff>47625</xdr:rowOff>
    </xdr:to>
    <xdr:sp macro="" textlink="">
      <xdr:nvSpPr>
        <xdr:cNvPr id="4129" name="AutoShape 6">
          <a:hlinkClick xmlns:r="http://schemas.openxmlformats.org/officeDocument/2006/relationships" r:id="rId3" tooltip="Weiter ..."/>
        </xdr:cNvPr>
        <xdr:cNvSpPr>
          <a:spLocks noChangeArrowheads="1"/>
        </xdr:cNvSpPr>
      </xdr:nvSpPr>
      <xdr:spPr bwMode="auto">
        <a:xfrm>
          <a:off x="8934450" y="5391150"/>
          <a:ext cx="304800" cy="266700"/>
        </a:xfrm>
        <a:prstGeom prst="rightArrow">
          <a:avLst>
            <a:gd name="adj1" fmla="val 50000"/>
            <a:gd name="adj2" fmla="val 2857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twoCellAnchor>
    <xdr:from>
      <xdr:col>0</xdr:col>
      <xdr:colOff>114300</xdr:colOff>
      <xdr:row>33</xdr:row>
      <xdr:rowOff>133350</xdr:rowOff>
    </xdr:from>
    <xdr:to>
      <xdr:col>0</xdr:col>
      <xdr:colOff>419100</xdr:colOff>
      <xdr:row>35</xdr:row>
      <xdr:rowOff>76200</xdr:rowOff>
    </xdr:to>
    <xdr:sp macro="" textlink="">
      <xdr:nvSpPr>
        <xdr:cNvPr id="4130" name="AutoShape 7">
          <a:hlinkClick xmlns:r="http://schemas.openxmlformats.org/officeDocument/2006/relationships" r:id="rId4" tooltip="Zurück ..."/>
        </xdr:cNvPr>
        <xdr:cNvSpPr>
          <a:spLocks noChangeArrowheads="1"/>
        </xdr:cNvSpPr>
      </xdr:nvSpPr>
      <xdr:spPr bwMode="auto">
        <a:xfrm rot="10800000">
          <a:off x="114300" y="5419725"/>
          <a:ext cx="304800" cy="266700"/>
        </a:xfrm>
        <a:prstGeom prst="rightArrow">
          <a:avLst>
            <a:gd name="adj1" fmla="val 50000"/>
            <a:gd name="adj2" fmla="val 2857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twoCellAnchor>
    <xdr:from>
      <xdr:col>18</xdr:col>
      <xdr:colOff>161925</xdr:colOff>
      <xdr:row>1</xdr:row>
      <xdr:rowOff>0</xdr:rowOff>
    </xdr:from>
    <xdr:to>
      <xdr:col>18</xdr:col>
      <xdr:colOff>428625</xdr:colOff>
      <xdr:row>2</xdr:row>
      <xdr:rowOff>104775</xdr:rowOff>
    </xdr:to>
    <xdr:sp macro="" textlink="">
      <xdr:nvSpPr>
        <xdr:cNvPr id="4131" name="AutoShape 8">
          <a:hlinkClick xmlns:r="http://schemas.openxmlformats.org/officeDocument/2006/relationships" r:id="rId5" tooltip="Zur Auswahl ..."/>
        </xdr:cNvPr>
        <xdr:cNvSpPr>
          <a:spLocks noChangeArrowheads="1"/>
        </xdr:cNvSpPr>
      </xdr:nvSpPr>
      <xdr:spPr bwMode="auto">
        <a:xfrm rot="-5400000">
          <a:off x="8905875" y="180975"/>
          <a:ext cx="304800" cy="266700"/>
        </a:xfrm>
        <a:prstGeom prst="rightArrow">
          <a:avLst>
            <a:gd name="adj1" fmla="val 50000"/>
            <a:gd name="adj2" fmla="val 2857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17</xdr:col>
      <xdr:colOff>171450</xdr:colOff>
      <xdr:row>12</xdr:row>
      <xdr:rowOff>9525</xdr:rowOff>
    </xdr:from>
    <xdr:to>
      <xdr:col>23</xdr:col>
      <xdr:colOff>561975</xdr:colOff>
      <xdr:row>35</xdr:row>
      <xdr:rowOff>38100</xdr:rowOff>
    </xdr:to>
    <xdr:graphicFrame macro="">
      <xdr:nvGraphicFramePr>
        <xdr:cNvPr id="6186"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9525</xdr:colOff>
      <xdr:row>1</xdr:row>
      <xdr:rowOff>19050</xdr:rowOff>
    </xdr:from>
    <xdr:to>
      <xdr:col>1</xdr:col>
      <xdr:colOff>0</xdr:colOff>
      <xdr:row>13</xdr:row>
      <xdr:rowOff>9525</xdr:rowOff>
    </xdr:to>
    <xdr:pic>
      <xdr:nvPicPr>
        <xdr:cNvPr id="6187" name="Picture 2" descr="Logo_Bottrop"/>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 y="180975"/>
          <a:ext cx="571500"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25</xdr:col>
      <xdr:colOff>171450</xdr:colOff>
      <xdr:row>54</xdr:row>
      <xdr:rowOff>152400</xdr:rowOff>
    </xdr:from>
    <xdr:to>
      <xdr:col>25</xdr:col>
      <xdr:colOff>476250</xdr:colOff>
      <xdr:row>57</xdr:row>
      <xdr:rowOff>47625</xdr:rowOff>
    </xdr:to>
    <xdr:sp macro="" textlink="">
      <xdr:nvSpPr>
        <xdr:cNvPr id="6188" name="AutoShape 4">
          <a:hlinkClick xmlns:r="http://schemas.openxmlformats.org/officeDocument/2006/relationships" r:id="rId3" tooltip="Weiter ..."/>
        </xdr:cNvPr>
        <xdr:cNvSpPr>
          <a:spLocks noChangeArrowheads="1"/>
        </xdr:cNvSpPr>
      </xdr:nvSpPr>
      <xdr:spPr bwMode="auto">
        <a:xfrm>
          <a:off x="10296525" y="6667500"/>
          <a:ext cx="304800" cy="266700"/>
        </a:xfrm>
        <a:prstGeom prst="rightArrow">
          <a:avLst>
            <a:gd name="adj1" fmla="val 50000"/>
            <a:gd name="adj2" fmla="val 2857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twoCellAnchor>
    <xdr:from>
      <xdr:col>0</xdr:col>
      <xdr:colOff>114300</xdr:colOff>
      <xdr:row>55</xdr:row>
      <xdr:rowOff>0</xdr:rowOff>
    </xdr:from>
    <xdr:to>
      <xdr:col>0</xdr:col>
      <xdr:colOff>419100</xdr:colOff>
      <xdr:row>57</xdr:row>
      <xdr:rowOff>57150</xdr:rowOff>
    </xdr:to>
    <xdr:sp macro="" textlink="">
      <xdr:nvSpPr>
        <xdr:cNvPr id="6189" name="AutoShape 5">
          <a:hlinkClick xmlns:r="http://schemas.openxmlformats.org/officeDocument/2006/relationships" r:id="rId4" tooltip="Zurück ..."/>
        </xdr:cNvPr>
        <xdr:cNvSpPr>
          <a:spLocks noChangeArrowheads="1"/>
        </xdr:cNvSpPr>
      </xdr:nvSpPr>
      <xdr:spPr bwMode="auto">
        <a:xfrm rot="10800000">
          <a:off x="114300" y="6677025"/>
          <a:ext cx="304800" cy="266700"/>
        </a:xfrm>
        <a:prstGeom prst="rightArrow">
          <a:avLst>
            <a:gd name="adj1" fmla="val 50000"/>
            <a:gd name="adj2" fmla="val 2857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twoCellAnchor>
    <xdr:from>
      <xdr:col>25</xdr:col>
      <xdr:colOff>114300</xdr:colOff>
      <xdr:row>1</xdr:row>
      <xdr:rowOff>0</xdr:rowOff>
    </xdr:from>
    <xdr:to>
      <xdr:col>25</xdr:col>
      <xdr:colOff>381000</xdr:colOff>
      <xdr:row>2</xdr:row>
      <xdr:rowOff>114300</xdr:rowOff>
    </xdr:to>
    <xdr:sp macro="" textlink="">
      <xdr:nvSpPr>
        <xdr:cNvPr id="6190" name="AutoShape 6">
          <a:hlinkClick xmlns:r="http://schemas.openxmlformats.org/officeDocument/2006/relationships" r:id="rId5" tooltip="Zur Auswahl ..."/>
        </xdr:cNvPr>
        <xdr:cNvSpPr>
          <a:spLocks noChangeArrowheads="1"/>
        </xdr:cNvSpPr>
      </xdr:nvSpPr>
      <xdr:spPr bwMode="auto">
        <a:xfrm rot="-5400000">
          <a:off x="10220325" y="180975"/>
          <a:ext cx="304800" cy="266700"/>
        </a:xfrm>
        <a:prstGeom prst="rightArrow">
          <a:avLst>
            <a:gd name="adj1" fmla="val 50000"/>
            <a:gd name="adj2" fmla="val 2857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wsDr>
</file>

<file path=xl/drawings/drawing7.xml><?xml version="1.0" encoding="utf-8"?>
<xdr:wsDr xmlns:xdr="http://schemas.openxmlformats.org/drawingml/2006/spreadsheetDrawing" xmlns:a="http://schemas.openxmlformats.org/drawingml/2006/main">
  <xdr:twoCellAnchor editAs="absolute">
    <xdr:from>
      <xdr:col>0</xdr:col>
      <xdr:colOff>19050</xdr:colOff>
      <xdr:row>1</xdr:row>
      <xdr:rowOff>28575</xdr:rowOff>
    </xdr:from>
    <xdr:to>
      <xdr:col>1</xdr:col>
      <xdr:colOff>9525</xdr:colOff>
      <xdr:row>13</xdr:row>
      <xdr:rowOff>19050</xdr:rowOff>
    </xdr:to>
    <xdr:pic>
      <xdr:nvPicPr>
        <xdr:cNvPr id="10284" name="Picture 2" descr="Logo_Bottrop"/>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0"/>
          <a:ext cx="571500"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114300</xdr:colOff>
      <xdr:row>38</xdr:row>
      <xdr:rowOff>133350</xdr:rowOff>
    </xdr:from>
    <xdr:to>
      <xdr:col>0</xdr:col>
      <xdr:colOff>419100</xdr:colOff>
      <xdr:row>40</xdr:row>
      <xdr:rowOff>76200</xdr:rowOff>
    </xdr:to>
    <xdr:sp macro="" textlink="">
      <xdr:nvSpPr>
        <xdr:cNvPr id="10285" name="AutoShape 6">
          <a:hlinkClick xmlns:r="http://schemas.openxmlformats.org/officeDocument/2006/relationships" r:id="rId2" tooltip="Zurück ..."/>
        </xdr:cNvPr>
        <xdr:cNvSpPr>
          <a:spLocks noChangeArrowheads="1"/>
        </xdr:cNvSpPr>
      </xdr:nvSpPr>
      <xdr:spPr bwMode="auto">
        <a:xfrm rot="10800000">
          <a:off x="114300" y="6419850"/>
          <a:ext cx="304800" cy="266700"/>
        </a:xfrm>
        <a:prstGeom prst="rightArrow">
          <a:avLst>
            <a:gd name="adj1" fmla="val 50000"/>
            <a:gd name="adj2" fmla="val 2857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twoCellAnchor>
    <xdr:from>
      <xdr:col>18</xdr:col>
      <xdr:colOff>142875</xdr:colOff>
      <xdr:row>1</xdr:row>
      <xdr:rowOff>9525</xdr:rowOff>
    </xdr:from>
    <xdr:to>
      <xdr:col>18</xdr:col>
      <xdr:colOff>409575</xdr:colOff>
      <xdr:row>2</xdr:row>
      <xdr:rowOff>123825</xdr:rowOff>
    </xdr:to>
    <xdr:sp macro="" textlink="">
      <xdr:nvSpPr>
        <xdr:cNvPr id="10286" name="AutoShape 9">
          <a:hlinkClick xmlns:r="http://schemas.openxmlformats.org/officeDocument/2006/relationships" r:id="rId3" tooltip="Zur Auswahl ..."/>
        </xdr:cNvPr>
        <xdr:cNvSpPr>
          <a:spLocks noChangeArrowheads="1"/>
        </xdr:cNvSpPr>
      </xdr:nvSpPr>
      <xdr:spPr bwMode="auto">
        <a:xfrm rot="-5400000">
          <a:off x="8648700" y="190500"/>
          <a:ext cx="304800" cy="266700"/>
        </a:xfrm>
        <a:prstGeom prst="rightArrow">
          <a:avLst>
            <a:gd name="adj1" fmla="val 50000"/>
            <a:gd name="adj2" fmla="val 2857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Stumpe\Regenwasser_Beratung\Schulte-Zweckel_L&#252;tkestra&#223;e_18a\080612_Schulte-Zweckel_DWA13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68-2%20Umweltplanung\Niederschlagswasserberatung\01%20Vorlagen\eigene\DWA-A_138_Arbeitsvorlage_Exce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blatt"/>
      <sheetName val="Einführung"/>
      <sheetName val="INFO Abflussbeiwert"/>
      <sheetName val="INFO kf-Wert"/>
      <sheetName val="Projektdaten"/>
      <sheetName val="Flächendaten"/>
      <sheetName val="Regendaten"/>
      <sheetName val="Muldenversickerung"/>
      <sheetName val="Berechnung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3">
          <cell r="C13">
            <v>1.0359494999999999</v>
          </cell>
        </row>
        <row r="14">
          <cell r="C14">
            <v>1.4128829999999999</v>
          </cell>
        </row>
        <row r="15">
          <cell r="C15">
            <v>1.6502129999999999</v>
          </cell>
        </row>
        <row r="16">
          <cell r="C16">
            <v>1.8109979999999994</v>
          </cell>
        </row>
        <row r="17">
          <cell r="C17">
            <v>2.0079089999999997</v>
          </cell>
        </row>
        <row r="18">
          <cell r="C18">
            <v>2.1458114999999993</v>
          </cell>
        </row>
        <row r="19">
          <cell r="C19">
            <v>2.196234</v>
          </cell>
        </row>
        <row r="20">
          <cell r="C20">
            <v>2.3298839999999994</v>
          </cell>
        </row>
        <row r="21">
          <cell r="C21">
            <v>2.3979239999999993</v>
          </cell>
        </row>
        <row r="22">
          <cell r="C22">
            <v>2.4159059999999992</v>
          </cell>
        </row>
        <row r="23">
          <cell r="C23">
            <v>2.3639039999999993</v>
          </cell>
        </row>
        <row r="24">
          <cell r="C24">
            <v>2.1024359999999991</v>
          </cell>
        </row>
        <row r="25">
          <cell r="C25">
            <v>1.5002819999999988</v>
          </cell>
        </row>
        <row r="26">
          <cell r="C26">
            <v>0.79315199999999886</v>
          </cell>
        </row>
        <row r="27">
          <cell r="C27">
            <v>0</v>
          </cell>
        </row>
        <row r="28">
          <cell r="C28">
            <v>0</v>
          </cell>
        </row>
        <row r="29">
          <cell r="C29">
            <v>0</v>
          </cell>
        </row>
        <row r="30">
          <cell r="C30">
            <v>0</v>
          </cell>
        </row>
        <row r="31">
          <cell r="C31">
            <v>2.4159059999999992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inführung"/>
      <sheetName val="INFO Abkürzungen"/>
      <sheetName val="INFO Abflussbeiwert"/>
      <sheetName val="INFO kf-Wert"/>
      <sheetName val="Projektdaten"/>
      <sheetName val="Flächendaten"/>
      <sheetName val="Regendaten"/>
      <sheetName val="Flächenversickerung"/>
      <sheetName val="Muldenversickerung"/>
      <sheetName val="Rigolenversickerung"/>
      <sheetName val="Rohr-Rigolenversickerung"/>
      <sheetName val="Mulden-Rigolenversickerung"/>
      <sheetName val="Mu-Ri-Ve. mit Überlauf"/>
      <sheetName val="Schachtversickeru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4">
          <cell r="C14">
            <v>0.78825599999999996</v>
          </cell>
        </row>
        <row r="15">
          <cell r="C15">
            <v>0.53510399999999958</v>
          </cell>
        </row>
        <row r="16">
          <cell r="C16">
            <v>6.1344000000000079E-2</v>
          </cell>
        </row>
        <row r="17">
          <cell r="C17">
            <v>0</v>
          </cell>
        </row>
        <row r="18">
          <cell r="C18">
            <v>0</v>
          </cell>
        </row>
        <row r="19">
          <cell r="C19">
            <v>0</v>
          </cell>
        </row>
        <row r="20">
          <cell r="C20">
            <v>0</v>
          </cell>
        </row>
        <row r="21">
          <cell r="C21">
            <v>0</v>
          </cell>
        </row>
        <row r="22">
          <cell r="C22">
            <v>0</v>
          </cell>
        </row>
        <row r="23">
          <cell r="C23">
            <v>0</v>
          </cell>
        </row>
        <row r="24">
          <cell r="C24">
            <v>0</v>
          </cell>
        </row>
        <row r="25">
          <cell r="C25">
            <v>0</v>
          </cell>
        </row>
        <row r="26">
          <cell r="C26">
            <v>0</v>
          </cell>
        </row>
        <row r="27">
          <cell r="C27">
            <v>0</v>
          </cell>
        </row>
        <row r="28">
          <cell r="C28">
            <v>0</v>
          </cell>
        </row>
        <row r="29">
          <cell r="C29">
            <v>0</v>
          </cell>
        </row>
        <row r="30">
          <cell r="C30">
            <v>0</v>
          </cell>
        </row>
        <row r="31">
          <cell r="C31">
            <v>0</v>
          </cell>
        </row>
        <row r="32">
          <cell r="C32">
            <v>0.78825599999999996</v>
          </cell>
        </row>
      </sheetData>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Q32"/>
  <sheetViews>
    <sheetView showGridLines="0" showRowColHeaders="0" tabSelected="1" zoomScaleNormal="100" workbookViewId="0">
      <selection activeCell="P20" sqref="P20"/>
    </sheetView>
  </sheetViews>
  <sheetFormatPr baseColWidth="10" defaultColWidth="1.28515625" defaultRowHeight="12.75" zeroHeight="1" x14ac:dyDescent="0.2"/>
  <cols>
    <col min="1" max="17" width="8.7109375" style="41" customWidth="1"/>
    <col min="18" max="255" width="0" hidden="1" customWidth="1"/>
  </cols>
  <sheetData>
    <row r="1" spans="1:17" s="289" customFormat="1" x14ac:dyDescent="0.2">
      <c r="A1" s="296"/>
      <c r="B1" s="297"/>
      <c r="C1" s="297"/>
      <c r="D1" s="297"/>
      <c r="E1" s="297"/>
      <c r="F1" s="297"/>
      <c r="G1" s="297"/>
      <c r="H1" s="297"/>
      <c r="I1" s="297"/>
      <c r="J1" s="297"/>
      <c r="K1" s="297"/>
      <c r="L1" s="297"/>
      <c r="M1" s="297"/>
      <c r="N1" s="297"/>
      <c r="O1" s="297"/>
      <c r="P1" s="297"/>
      <c r="Q1" s="298"/>
    </row>
    <row r="2" spans="1:17" s="289" customFormat="1" x14ac:dyDescent="0.2">
      <c r="A2" s="299"/>
      <c r="B2" s="291"/>
      <c r="C2" s="291"/>
      <c r="D2" s="291"/>
      <c r="E2" s="291"/>
      <c r="F2" s="291"/>
      <c r="G2" s="291"/>
      <c r="H2" s="291"/>
      <c r="I2" s="291"/>
      <c r="J2" s="291"/>
      <c r="K2" s="291"/>
      <c r="L2" s="291"/>
      <c r="M2" s="291"/>
      <c r="N2" s="291"/>
      <c r="O2" s="291"/>
      <c r="P2" s="291"/>
      <c r="Q2" s="300"/>
    </row>
    <row r="3" spans="1:17" s="289" customFormat="1" x14ac:dyDescent="0.2">
      <c r="A3" s="299"/>
      <c r="B3" s="291"/>
      <c r="C3" s="291"/>
      <c r="D3" s="291"/>
      <c r="E3" s="291"/>
      <c r="F3" s="291"/>
      <c r="G3" s="291"/>
      <c r="H3" s="291"/>
      <c r="I3" s="291"/>
      <c r="J3" s="291"/>
      <c r="K3" s="291"/>
      <c r="L3" s="291"/>
      <c r="M3" s="291"/>
      <c r="N3" s="291"/>
      <c r="O3" s="291"/>
      <c r="P3" s="291"/>
      <c r="Q3" s="300"/>
    </row>
    <row r="4" spans="1:17" s="289" customFormat="1" x14ac:dyDescent="0.2">
      <c r="A4" s="299"/>
      <c r="B4" s="291"/>
      <c r="C4" s="291"/>
      <c r="D4" s="291"/>
      <c r="E4" s="291"/>
      <c r="F4" s="291"/>
      <c r="G4" s="291"/>
      <c r="H4" s="291"/>
      <c r="I4" s="291"/>
      <c r="J4" s="291"/>
      <c r="K4" s="291"/>
      <c r="L4" s="291"/>
      <c r="M4" s="291"/>
      <c r="N4" s="291"/>
      <c r="O4" s="291"/>
      <c r="P4" s="291"/>
      <c r="Q4" s="300"/>
    </row>
    <row r="5" spans="1:17" s="289" customFormat="1" x14ac:dyDescent="0.2">
      <c r="A5" s="299"/>
      <c r="B5" s="291"/>
      <c r="C5" s="291"/>
      <c r="D5" s="291"/>
      <c r="E5" s="291"/>
      <c r="F5" s="291"/>
      <c r="G5" s="291"/>
      <c r="H5" s="291"/>
      <c r="I5" s="291"/>
      <c r="J5" s="291"/>
      <c r="K5" s="291"/>
      <c r="L5" s="291"/>
      <c r="M5" s="291"/>
      <c r="N5" s="291"/>
      <c r="O5" s="291"/>
      <c r="P5" s="291"/>
      <c r="Q5" s="300"/>
    </row>
    <row r="6" spans="1:17" s="289" customFormat="1" x14ac:dyDescent="0.2">
      <c r="A6" s="299"/>
      <c r="B6" s="291"/>
      <c r="C6" s="291"/>
      <c r="D6" s="291"/>
      <c r="E6" s="291"/>
      <c r="F6" s="291"/>
      <c r="G6" s="291"/>
      <c r="H6" s="291"/>
      <c r="I6" s="291"/>
      <c r="J6" s="291"/>
      <c r="K6" s="291"/>
      <c r="L6" s="291"/>
      <c r="M6" s="291"/>
      <c r="N6" s="291"/>
      <c r="O6" s="291"/>
      <c r="P6" s="291"/>
      <c r="Q6" s="300"/>
    </row>
    <row r="7" spans="1:17" s="289" customFormat="1" x14ac:dyDescent="0.2">
      <c r="A7" s="299"/>
      <c r="B7" s="291"/>
      <c r="C7" s="291"/>
      <c r="D7" s="291"/>
      <c r="E7" s="291"/>
      <c r="F7" s="291"/>
      <c r="G7" s="291"/>
      <c r="H7" s="291"/>
      <c r="I7" s="291"/>
      <c r="J7" s="291"/>
      <c r="K7" s="291"/>
      <c r="L7" s="291"/>
      <c r="M7" s="291"/>
      <c r="N7" s="291"/>
      <c r="O7" s="291"/>
      <c r="P7" s="291"/>
      <c r="Q7" s="300"/>
    </row>
    <row r="8" spans="1:17" s="289" customFormat="1" x14ac:dyDescent="0.2">
      <c r="A8" s="299"/>
      <c r="B8" s="291"/>
      <c r="C8" s="291"/>
      <c r="D8" s="291"/>
      <c r="E8" s="291"/>
      <c r="F8" s="291"/>
      <c r="G8" s="291"/>
      <c r="H8" s="291"/>
      <c r="I8" s="291"/>
      <c r="J8" s="291"/>
      <c r="K8" s="291"/>
      <c r="L8" s="291"/>
      <c r="M8" s="291"/>
      <c r="N8" s="291"/>
      <c r="O8" s="291"/>
      <c r="P8" s="291"/>
      <c r="Q8" s="300"/>
    </row>
    <row r="9" spans="1:17" s="289" customFormat="1" ht="30" x14ac:dyDescent="0.4">
      <c r="A9" s="299"/>
      <c r="B9" s="291"/>
      <c r="C9" s="1"/>
      <c r="D9" s="371" t="s">
        <v>155</v>
      </c>
      <c r="E9" s="371"/>
      <c r="F9" s="371"/>
      <c r="G9" s="371"/>
      <c r="H9" s="371"/>
      <c r="I9" s="371"/>
      <c r="J9" s="371"/>
      <c r="K9" s="371"/>
      <c r="L9" s="371"/>
      <c r="M9" s="371"/>
      <c r="N9" s="371"/>
      <c r="O9" s="10"/>
      <c r="P9" s="291"/>
      <c r="Q9" s="300"/>
    </row>
    <row r="10" spans="1:17" s="289" customFormat="1" ht="30" x14ac:dyDescent="0.4">
      <c r="A10" s="299"/>
      <c r="B10" s="291"/>
      <c r="C10" s="372" t="s">
        <v>156</v>
      </c>
      <c r="D10" s="373"/>
      <c r="E10" s="373"/>
      <c r="F10" s="373"/>
      <c r="G10" s="373"/>
      <c r="H10" s="373"/>
      <c r="I10" s="373"/>
      <c r="J10" s="373"/>
      <c r="K10" s="373"/>
      <c r="L10" s="373"/>
      <c r="M10" s="373"/>
      <c r="N10" s="373"/>
      <c r="O10" s="374"/>
      <c r="P10" s="291"/>
      <c r="Q10" s="300"/>
    </row>
    <row r="11" spans="1:17" s="289" customFormat="1" ht="30" x14ac:dyDescent="0.4">
      <c r="A11" s="299"/>
      <c r="B11" s="291"/>
      <c r="C11" s="35"/>
      <c r="D11" s="375" t="s">
        <v>157</v>
      </c>
      <c r="E11" s="375"/>
      <c r="F11" s="375"/>
      <c r="G11" s="375"/>
      <c r="H11" s="375"/>
      <c r="I11" s="375"/>
      <c r="J11" s="375"/>
      <c r="K11" s="375"/>
      <c r="L11" s="375"/>
      <c r="M11" s="375"/>
      <c r="N11" s="375"/>
      <c r="O11" s="54"/>
      <c r="P11" s="291"/>
      <c r="Q11" s="300"/>
    </row>
    <row r="12" spans="1:17" s="289" customFormat="1" x14ac:dyDescent="0.2">
      <c r="A12" s="299"/>
      <c r="B12" s="291"/>
      <c r="C12" s="291"/>
      <c r="D12" s="291"/>
      <c r="E12" s="291"/>
      <c r="F12" s="291"/>
      <c r="G12" s="291"/>
      <c r="H12" s="291"/>
      <c r="I12" s="291"/>
      <c r="J12" s="291"/>
      <c r="K12" s="291"/>
      <c r="L12" s="291"/>
      <c r="M12" s="291"/>
      <c r="N12" s="291"/>
      <c r="O12" s="291"/>
      <c r="P12" s="291"/>
      <c r="Q12" s="300"/>
    </row>
    <row r="13" spans="1:17" s="289" customFormat="1" x14ac:dyDescent="0.2">
      <c r="A13" s="299"/>
      <c r="B13" s="291"/>
      <c r="C13" s="291"/>
      <c r="D13" s="291"/>
      <c r="E13" s="291"/>
      <c r="F13" s="291"/>
      <c r="G13" s="291"/>
      <c r="H13" s="291"/>
      <c r="I13" s="291"/>
      <c r="J13" s="291"/>
      <c r="K13" s="291"/>
      <c r="L13" s="291"/>
      <c r="M13" s="291"/>
      <c r="N13" s="291"/>
      <c r="O13" s="291"/>
      <c r="P13" s="291"/>
      <c r="Q13" s="300"/>
    </row>
    <row r="14" spans="1:17" s="289" customFormat="1" x14ac:dyDescent="0.2">
      <c r="A14" s="299"/>
      <c r="B14" s="291"/>
      <c r="C14" s="291"/>
      <c r="D14" s="291"/>
      <c r="E14" s="291"/>
      <c r="F14" s="291"/>
      <c r="G14" s="291"/>
      <c r="H14" s="291"/>
      <c r="I14" s="291"/>
      <c r="J14" s="291"/>
      <c r="K14" s="291"/>
      <c r="L14" s="291"/>
      <c r="M14" s="291"/>
      <c r="N14" s="291"/>
      <c r="O14" s="291"/>
      <c r="P14" s="291"/>
      <c r="Q14" s="300"/>
    </row>
    <row r="15" spans="1:17" s="289" customFormat="1" x14ac:dyDescent="0.2">
      <c r="A15" s="299"/>
      <c r="B15" s="291"/>
      <c r="C15" s="1"/>
      <c r="D15" s="2"/>
      <c r="E15" s="2"/>
      <c r="F15" s="2"/>
      <c r="G15" s="2"/>
      <c r="H15" s="2"/>
      <c r="I15" s="2"/>
      <c r="J15" s="2"/>
      <c r="K15" s="2"/>
      <c r="L15" s="2"/>
      <c r="M15" s="2"/>
      <c r="N15" s="2"/>
      <c r="O15" s="10"/>
      <c r="P15" s="291"/>
      <c r="Q15" s="300"/>
    </row>
    <row r="16" spans="1:17" s="289" customFormat="1" ht="23.25" x14ac:dyDescent="0.35">
      <c r="A16" s="299"/>
      <c r="B16" s="291"/>
      <c r="C16" s="3"/>
      <c r="D16" s="8"/>
      <c r="E16" s="370" t="s">
        <v>185</v>
      </c>
      <c r="F16" s="370"/>
      <c r="G16" s="370"/>
      <c r="H16" s="370"/>
      <c r="I16" s="370"/>
      <c r="J16" s="370"/>
      <c r="K16" s="370"/>
      <c r="L16" s="370"/>
      <c r="M16" s="370"/>
      <c r="N16" s="8"/>
      <c r="O16" s="12"/>
      <c r="P16" s="291"/>
      <c r="Q16" s="300"/>
    </row>
    <row r="17" spans="1:17" s="289" customFormat="1" ht="23.25" x14ac:dyDescent="0.35">
      <c r="A17" s="299"/>
      <c r="B17" s="291"/>
      <c r="C17" s="3"/>
      <c r="D17" s="8"/>
      <c r="E17" s="370" t="s">
        <v>158</v>
      </c>
      <c r="F17" s="370"/>
      <c r="G17" s="370"/>
      <c r="H17" s="370"/>
      <c r="I17" s="370"/>
      <c r="J17" s="370"/>
      <c r="K17" s="370"/>
      <c r="L17" s="370"/>
      <c r="M17" s="370"/>
      <c r="N17" s="8"/>
      <c r="O17" s="12"/>
      <c r="P17" s="291"/>
      <c r="Q17" s="300"/>
    </row>
    <row r="18" spans="1:17" s="289" customFormat="1" x14ac:dyDescent="0.2">
      <c r="A18" s="299"/>
      <c r="B18" s="291"/>
      <c r="C18" s="35"/>
      <c r="D18" s="40"/>
      <c r="E18" s="40"/>
      <c r="F18" s="40"/>
      <c r="G18" s="40"/>
      <c r="H18" s="40"/>
      <c r="I18" s="40"/>
      <c r="J18" s="40"/>
      <c r="K18" s="40"/>
      <c r="L18" s="40"/>
      <c r="M18" s="40"/>
      <c r="N18" s="40"/>
      <c r="O18" s="368" t="s">
        <v>188</v>
      </c>
      <c r="P18" s="291"/>
      <c r="Q18" s="300"/>
    </row>
    <row r="19" spans="1:17" s="289" customFormat="1" x14ac:dyDescent="0.2">
      <c r="A19" s="299"/>
      <c r="B19" s="291"/>
      <c r="C19" s="291"/>
      <c r="D19" s="291"/>
      <c r="E19" s="291"/>
      <c r="F19" s="291"/>
      <c r="G19" s="291"/>
      <c r="H19" s="291"/>
      <c r="I19" s="291"/>
      <c r="J19" s="291"/>
      <c r="K19" s="291"/>
      <c r="L19" s="291"/>
      <c r="M19" s="291"/>
      <c r="N19" s="291"/>
      <c r="O19" s="291"/>
      <c r="P19" s="291"/>
      <c r="Q19" s="300"/>
    </row>
    <row r="20" spans="1:17" s="289" customFormat="1" x14ac:dyDescent="0.2">
      <c r="A20" s="299"/>
      <c r="B20" s="291"/>
      <c r="C20" s="291"/>
      <c r="D20" s="291"/>
      <c r="E20" s="291"/>
      <c r="F20" s="291"/>
      <c r="G20" s="291"/>
      <c r="H20" s="291"/>
      <c r="I20" s="291"/>
      <c r="J20" s="291"/>
      <c r="K20" s="291"/>
      <c r="L20" s="291"/>
      <c r="M20" s="291"/>
      <c r="N20" s="291"/>
      <c r="O20" s="291"/>
      <c r="P20" s="291"/>
      <c r="Q20" s="300"/>
    </row>
    <row r="21" spans="1:17" s="289" customFormat="1" x14ac:dyDescent="0.2">
      <c r="A21" s="299"/>
      <c r="B21" s="291"/>
      <c r="C21" s="291"/>
      <c r="D21" s="291"/>
      <c r="E21" s="291"/>
      <c r="F21" s="291"/>
      <c r="G21" s="291"/>
      <c r="H21" s="291"/>
      <c r="I21" s="291"/>
      <c r="J21" s="291"/>
      <c r="K21" s="291"/>
      <c r="L21" s="291"/>
      <c r="M21" s="291"/>
      <c r="N21" s="291"/>
      <c r="O21" s="291"/>
      <c r="P21" s="291"/>
      <c r="Q21" s="300"/>
    </row>
    <row r="22" spans="1:17" s="289" customFormat="1" x14ac:dyDescent="0.2">
      <c r="A22" s="299"/>
      <c r="B22" s="291"/>
      <c r="C22" s="291"/>
      <c r="D22" s="291"/>
      <c r="E22" s="291"/>
      <c r="F22" s="291"/>
      <c r="G22" s="291"/>
      <c r="H22" s="291"/>
      <c r="I22" s="291"/>
      <c r="J22" s="291"/>
      <c r="K22" s="291"/>
      <c r="L22" s="291"/>
      <c r="M22" s="291"/>
      <c r="N22" s="291"/>
      <c r="O22" s="291"/>
      <c r="P22" s="291"/>
      <c r="Q22" s="300"/>
    </row>
    <row r="23" spans="1:17" s="289" customFormat="1" x14ac:dyDescent="0.2">
      <c r="A23" s="299"/>
      <c r="B23" s="291"/>
      <c r="C23" s="291"/>
      <c r="D23" s="291"/>
      <c r="E23" s="291"/>
      <c r="F23" s="291"/>
      <c r="G23" s="291"/>
      <c r="H23" s="291"/>
      <c r="I23" s="291"/>
      <c r="J23" s="291"/>
      <c r="K23" s="291"/>
      <c r="L23" s="291"/>
      <c r="M23" s="291"/>
      <c r="N23" s="291"/>
      <c r="O23" s="291"/>
      <c r="P23" s="291"/>
      <c r="Q23" s="300"/>
    </row>
    <row r="24" spans="1:17" s="289" customFormat="1" x14ac:dyDescent="0.2">
      <c r="A24" s="299"/>
      <c r="B24" s="291"/>
      <c r="C24" s="291"/>
      <c r="D24" s="291"/>
      <c r="E24" s="291"/>
      <c r="F24" s="291"/>
      <c r="G24" s="291"/>
      <c r="H24" s="291"/>
      <c r="I24" s="291"/>
      <c r="J24" s="291"/>
      <c r="K24" s="291"/>
      <c r="L24" s="291"/>
      <c r="M24" s="291"/>
      <c r="N24" s="291"/>
      <c r="O24" s="291"/>
      <c r="P24" s="291"/>
      <c r="Q24" s="300"/>
    </row>
    <row r="25" spans="1:17" s="289" customFormat="1" x14ac:dyDescent="0.2">
      <c r="A25" s="299"/>
      <c r="B25" s="291"/>
      <c r="C25" s="291"/>
      <c r="D25" s="291"/>
      <c r="E25" s="291"/>
      <c r="F25" s="291"/>
      <c r="G25" s="291"/>
      <c r="H25" s="291"/>
      <c r="I25" s="291"/>
      <c r="J25" s="291"/>
      <c r="K25" s="291"/>
      <c r="L25" s="291"/>
      <c r="M25" s="291"/>
      <c r="N25" s="291"/>
      <c r="O25" s="291"/>
      <c r="P25" s="291"/>
      <c r="Q25" s="300"/>
    </row>
    <row r="26" spans="1:17" s="289" customFormat="1" x14ac:dyDescent="0.2">
      <c r="A26" s="299"/>
      <c r="B26" s="291"/>
      <c r="C26" s="291"/>
      <c r="D26" s="291"/>
      <c r="E26" s="291"/>
      <c r="F26" s="291"/>
      <c r="G26" s="291"/>
      <c r="H26" s="291"/>
      <c r="I26" s="291"/>
      <c r="J26" s="291"/>
      <c r="K26" s="291"/>
      <c r="L26" s="291"/>
      <c r="M26" s="291"/>
      <c r="N26" s="291"/>
      <c r="O26" s="291"/>
      <c r="P26" s="291"/>
      <c r="Q26" s="300"/>
    </row>
    <row r="27" spans="1:17" s="289" customFormat="1" x14ac:dyDescent="0.2">
      <c r="A27" s="299"/>
      <c r="B27" s="291"/>
      <c r="C27" s="291"/>
      <c r="D27" s="291"/>
      <c r="E27" s="291"/>
      <c r="F27" s="291"/>
      <c r="G27" s="291"/>
      <c r="H27" s="291"/>
      <c r="I27" s="291"/>
      <c r="J27" s="291"/>
      <c r="K27" s="291"/>
      <c r="L27" s="291"/>
      <c r="M27" s="291"/>
      <c r="N27" s="291"/>
      <c r="O27" s="291"/>
      <c r="P27" s="291"/>
      <c r="Q27" s="300"/>
    </row>
    <row r="28" spans="1:17" s="289" customFormat="1" x14ac:dyDescent="0.2">
      <c r="A28" s="299"/>
      <c r="B28" s="291"/>
      <c r="C28" s="291"/>
      <c r="D28" s="291"/>
      <c r="E28" s="291"/>
      <c r="F28" s="291"/>
      <c r="G28" s="291"/>
      <c r="H28" s="291"/>
      <c r="I28" s="291"/>
      <c r="J28" s="291"/>
      <c r="K28" s="291"/>
      <c r="L28" s="291"/>
      <c r="M28" s="291"/>
      <c r="N28" s="291"/>
      <c r="O28" s="291"/>
      <c r="P28" s="291"/>
      <c r="Q28" s="300"/>
    </row>
    <row r="29" spans="1:17" s="289" customFormat="1" x14ac:dyDescent="0.2">
      <c r="A29" s="299"/>
      <c r="B29" s="291"/>
      <c r="C29" s="291"/>
      <c r="D29" s="291"/>
      <c r="E29" s="291"/>
      <c r="F29" s="291"/>
      <c r="G29" s="291"/>
      <c r="H29" s="291"/>
      <c r="I29" s="291"/>
      <c r="J29" s="291"/>
      <c r="K29" s="291"/>
      <c r="L29" s="291"/>
      <c r="M29" s="291"/>
      <c r="N29" s="291"/>
      <c r="O29" s="291"/>
      <c r="P29" s="291"/>
      <c r="Q29" s="300"/>
    </row>
    <row r="30" spans="1:17" s="289" customFormat="1" x14ac:dyDescent="0.2">
      <c r="A30" s="299"/>
      <c r="B30" s="291"/>
      <c r="C30" s="291"/>
      <c r="D30" s="291"/>
      <c r="E30" s="291"/>
      <c r="F30" s="291"/>
      <c r="G30" s="291"/>
      <c r="H30" s="291"/>
      <c r="I30" s="291"/>
      <c r="J30" s="291"/>
      <c r="K30" s="291"/>
      <c r="L30" s="291"/>
      <c r="M30" s="291"/>
      <c r="N30" s="291"/>
      <c r="O30" s="291"/>
      <c r="P30" s="291"/>
      <c r="Q30" s="300"/>
    </row>
    <row r="31" spans="1:17" s="289" customFormat="1" x14ac:dyDescent="0.2">
      <c r="A31" s="299"/>
      <c r="B31" s="291"/>
      <c r="C31" s="291"/>
      <c r="D31" s="291"/>
      <c r="E31" s="291"/>
      <c r="F31" s="291"/>
      <c r="G31" s="291"/>
      <c r="H31" s="291"/>
      <c r="I31" s="291"/>
      <c r="J31" s="291"/>
      <c r="K31" s="291"/>
      <c r="L31" s="291"/>
      <c r="M31" s="291"/>
      <c r="N31" s="291"/>
      <c r="O31" s="291"/>
      <c r="P31" s="291"/>
      <c r="Q31" s="300"/>
    </row>
    <row r="32" spans="1:17" s="289" customFormat="1" x14ac:dyDescent="0.2">
      <c r="A32" s="331"/>
      <c r="B32" s="310"/>
      <c r="C32" s="310"/>
      <c r="D32" s="310"/>
      <c r="E32" s="310"/>
      <c r="F32" s="310"/>
      <c r="G32" s="310"/>
      <c r="H32" s="310"/>
      <c r="I32" s="310"/>
      <c r="J32" s="310"/>
      <c r="K32" s="310"/>
      <c r="L32" s="310"/>
      <c r="M32" s="310"/>
      <c r="N32" s="310"/>
      <c r="O32" s="310"/>
      <c r="P32" s="310"/>
      <c r="Q32" s="321"/>
    </row>
  </sheetData>
  <sheetProtection algorithmName="SHA-512" hashValue="IzzS3tgetd9/BD9uOyEwVmBRDxtdfHYLqaEFuzNP3CGWv1n/RiuLRgIL0/TyTos8sUWXd35B5djwPjDJUULq9g==" saltValue="E0nae+tCVCxcflBPtVo2Qw==" spinCount="100000" sheet="1" objects="1" scenarios="1"/>
  <mergeCells count="5">
    <mergeCell ref="E17:M17"/>
    <mergeCell ref="D9:N9"/>
    <mergeCell ref="E16:M16"/>
    <mergeCell ref="C10:O10"/>
    <mergeCell ref="D11:N11"/>
  </mergeCells>
  <phoneticPr fontId="3" type="noConversion"/>
  <printOptions horizontalCentered="1" verticalCentered="1"/>
  <pageMargins left="0.78740157480314965" right="0.78740157480314965" top="0.98425196850393704" bottom="0.98425196850393704" header="0.51181102362204722" footer="0.51181102362204722"/>
  <pageSetup paperSize="9" scale="88" orientation="landscape" blackAndWhite="1" r:id="rId1"/>
  <headerFooter alignWithMargins="0"/>
  <rowBreaks count="1" manualBreakCount="1">
    <brk id="32" max="19" man="1"/>
  </rowBreaks>
  <colBreaks count="1" manualBreakCount="1">
    <brk id="17" max="3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A1:P43"/>
  <sheetViews>
    <sheetView showGridLines="0" showRowColHeaders="0" workbookViewId="0">
      <selection activeCell="Q3" sqref="Q3"/>
    </sheetView>
  </sheetViews>
  <sheetFormatPr baseColWidth="10" defaultColWidth="0" defaultRowHeight="12.75" zeroHeight="1" x14ac:dyDescent="0.2"/>
  <cols>
    <col min="1" max="1" width="8.7109375" style="299" customWidth="1"/>
    <col min="2" max="2" width="2.7109375" style="291" customWidth="1"/>
    <col min="3" max="15" width="8.7109375" style="291" customWidth="1"/>
    <col min="16" max="16" width="8.7109375" style="300" customWidth="1"/>
    <col min="17" max="17" width="1.28515625" style="289" customWidth="1"/>
    <col min="18" max="16384" width="0" style="289" hidden="1"/>
  </cols>
  <sheetData>
    <row r="1" spans="1:16" x14ac:dyDescent="0.2">
      <c r="A1" s="296"/>
      <c r="B1" s="297"/>
      <c r="C1" s="297"/>
      <c r="D1" s="297"/>
      <c r="E1" s="297"/>
      <c r="F1" s="297"/>
      <c r="G1" s="297"/>
      <c r="H1" s="297"/>
      <c r="I1" s="297"/>
      <c r="J1" s="297"/>
      <c r="K1" s="297"/>
      <c r="L1" s="297"/>
      <c r="M1" s="297"/>
      <c r="N1" s="297"/>
      <c r="O1" s="369" t="s">
        <v>187</v>
      </c>
      <c r="P1" s="298"/>
    </row>
    <row r="2" spans="1:16" ht="15" x14ac:dyDescent="0.2">
      <c r="B2" s="4"/>
      <c r="C2" s="5" t="s">
        <v>0</v>
      </c>
      <c r="D2" s="6"/>
      <c r="E2" s="6"/>
      <c r="F2" s="6"/>
      <c r="G2" s="6"/>
      <c r="H2" s="6"/>
      <c r="I2" s="6"/>
      <c r="J2" s="6"/>
      <c r="K2" s="6"/>
      <c r="L2" s="6"/>
      <c r="M2" s="6"/>
      <c r="N2" s="6"/>
      <c r="O2" s="7"/>
    </row>
    <row r="3" spans="1:16" ht="15" x14ac:dyDescent="0.2">
      <c r="C3" s="295"/>
    </row>
    <row r="4" spans="1:16" x14ac:dyDescent="0.2">
      <c r="B4" s="1"/>
      <c r="C4" s="9" t="s">
        <v>1</v>
      </c>
      <c r="D4" s="2"/>
      <c r="E4" s="2"/>
      <c r="F4" s="2"/>
      <c r="G4" s="2"/>
      <c r="H4" s="2"/>
      <c r="I4" s="2"/>
      <c r="J4" s="2"/>
      <c r="K4" s="2"/>
      <c r="L4" s="2"/>
      <c r="M4" s="2"/>
      <c r="N4" s="2"/>
      <c r="O4" s="10"/>
    </row>
    <row r="5" spans="1:16" x14ac:dyDescent="0.2">
      <c r="B5" s="3"/>
      <c r="C5" s="11"/>
      <c r="D5" s="8"/>
      <c r="E5" s="8"/>
      <c r="F5" s="8"/>
      <c r="G5" s="8"/>
      <c r="H5" s="8"/>
      <c r="I5" s="8"/>
      <c r="J5" s="8"/>
      <c r="K5" s="8"/>
      <c r="L5" s="8"/>
      <c r="M5" s="8"/>
      <c r="N5" s="8"/>
      <c r="O5" s="12"/>
    </row>
    <row r="6" spans="1:16" x14ac:dyDescent="0.2">
      <c r="B6" s="3"/>
      <c r="C6" s="13"/>
      <c r="D6" s="14"/>
      <c r="E6" s="15"/>
      <c r="F6" s="15"/>
      <c r="G6" s="15"/>
      <c r="H6" s="15"/>
      <c r="I6" s="15"/>
      <c r="J6" s="15"/>
      <c r="K6" s="15"/>
      <c r="L6" s="15"/>
      <c r="M6" s="15"/>
      <c r="N6" s="15"/>
      <c r="O6" s="16"/>
    </row>
    <row r="7" spans="1:16" x14ac:dyDescent="0.2">
      <c r="B7" s="3"/>
      <c r="C7" s="13"/>
      <c r="D7" s="14"/>
      <c r="E7" s="15"/>
      <c r="F7" s="15"/>
      <c r="G7" s="15"/>
      <c r="H7" s="15"/>
      <c r="I7" s="15"/>
      <c r="J7" s="15"/>
      <c r="K7" s="15"/>
      <c r="L7" s="15"/>
      <c r="M7" s="15"/>
      <c r="N7" s="15"/>
      <c r="O7" s="16"/>
    </row>
    <row r="8" spans="1:16" x14ac:dyDescent="0.2">
      <c r="B8" s="3"/>
      <c r="C8" s="14"/>
      <c r="D8" s="14"/>
      <c r="E8" s="15"/>
      <c r="F8" s="15"/>
      <c r="G8" s="15"/>
      <c r="H8" s="15"/>
      <c r="I8" s="15"/>
      <c r="J8" s="15"/>
      <c r="K8" s="15"/>
      <c r="L8" s="15"/>
      <c r="M8" s="15"/>
      <c r="N8" s="15"/>
      <c r="O8" s="16"/>
    </row>
    <row r="9" spans="1:16" x14ac:dyDescent="0.2">
      <c r="B9" s="3"/>
      <c r="C9" s="15"/>
      <c r="D9" s="15"/>
      <c r="E9" s="15"/>
      <c r="F9" s="8"/>
      <c r="G9" s="15"/>
      <c r="H9" s="15"/>
      <c r="I9" s="15"/>
      <c r="J9" s="15"/>
      <c r="K9" s="15"/>
      <c r="L9" s="15"/>
      <c r="M9" s="15"/>
      <c r="N9" s="15"/>
      <c r="O9" s="16"/>
    </row>
    <row r="10" spans="1:16" x14ac:dyDescent="0.2">
      <c r="B10" s="3"/>
      <c r="C10" s="11"/>
      <c r="D10" s="15"/>
      <c r="E10" s="15"/>
      <c r="F10" s="15"/>
      <c r="G10" s="11"/>
      <c r="H10" s="15"/>
      <c r="I10" s="15"/>
      <c r="J10" s="15"/>
      <c r="K10" s="15"/>
      <c r="L10" s="15"/>
      <c r="M10" s="11"/>
      <c r="N10" s="15"/>
      <c r="O10" s="16"/>
    </row>
    <row r="11" spans="1:16" x14ac:dyDescent="0.2">
      <c r="B11" s="3"/>
      <c r="C11" s="15"/>
      <c r="D11" s="15"/>
      <c r="E11" s="15"/>
      <c r="F11" s="15"/>
      <c r="G11" s="15"/>
      <c r="H11" s="15"/>
      <c r="I11" s="15"/>
      <c r="J11" s="15"/>
      <c r="K11" s="15"/>
      <c r="L11" s="15"/>
      <c r="M11" s="11"/>
      <c r="N11" s="15"/>
      <c r="O11" s="16"/>
    </row>
    <row r="12" spans="1:16" x14ac:dyDescent="0.2">
      <c r="B12" s="3"/>
      <c r="C12" s="17"/>
      <c r="D12" s="17"/>
      <c r="E12" s="17"/>
      <c r="F12" s="8"/>
      <c r="G12" s="18"/>
      <c r="H12" s="18"/>
      <c r="I12" s="18"/>
      <c r="J12" s="18"/>
      <c r="K12" s="18"/>
      <c r="L12" s="15"/>
      <c r="M12" s="18"/>
      <c r="N12" s="18"/>
      <c r="O12" s="19"/>
    </row>
    <row r="13" spans="1:16" x14ac:dyDescent="0.2">
      <c r="B13" s="3"/>
      <c r="C13" s="8"/>
      <c r="D13" s="8"/>
      <c r="E13" s="8"/>
      <c r="F13" s="8"/>
      <c r="G13" s="18"/>
      <c r="H13" s="18"/>
      <c r="I13" s="18"/>
      <c r="J13" s="18"/>
      <c r="K13" s="18"/>
      <c r="L13" s="15"/>
      <c r="M13" s="18"/>
      <c r="N13" s="18"/>
      <c r="O13" s="19"/>
    </row>
    <row r="14" spans="1:16" x14ac:dyDescent="0.2">
      <c r="B14" s="3"/>
      <c r="C14" s="8"/>
      <c r="D14" s="8"/>
      <c r="E14" s="8"/>
      <c r="F14" s="8"/>
      <c r="G14" s="15"/>
      <c r="H14" s="20"/>
      <c r="I14" s="21"/>
      <c r="J14" s="21"/>
      <c r="K14" s="22"/>
      <c r="L14" s="23"/>
      <c r="M14" s="24"/>
      <c r="N14" s="24"/>
      <c r="O14" s="25"/>
    </row>
    <row r="15" spans="1:16" x14ac:dyDescent="0.2">
      <c r="B15" s="3"/>
      <c r="C15" s="8"/>
      <c r="D15" s="8"/>
      <c r="E15" s="8"/>
      <c r="F15" s="8"/>
      <c r="G15" s="15"/>
      <c r="H15" s="20"/>
      <c r="I15" s="21"/>
      <c r="J15" s="21"/>
      <c r="K15" s="15"/>
      <c r="L15" s="23"/>
      <c r="M15" s="8"/>
      <c r="N15" s="8"/>
      <c r="O15" s="12"/>
    </row>
    <row r="16" spans="1:16" x14ac:dyDescent="0.2">
      <c r="B16" s="3"/>
      <c r="C16" s="18"/>
      <c r="D16" s="18"/>
      <c r="E16" s="26"/>
      <c r="F16" s="15"/>
      <c r="G16" s="15"/>
      <c r="H16" s="20"/>
      <c r="I16" s="21"/>
      <c r="J16" s="21"/>
      <c r="K16" s="15"/>
      <c r="L16" s="23"/>
      <c r="M16" s="11"/>
      <c r="N16" s="15"/>
      <c r="O16" s="16"/>
    </row>
    <row r="17" spans="2:15" x14ac:dyDescent="0.2">
      <c r="B17" s="3"/>
      <c r="C17" s="18"/>
      <c r="D17" s="18"/>
      <c r="E17" s="26"/>
      <c r="F17" s="15"/>
      <c r="G17" s="15"/>
      <c r="H17" s="20"/>
      <c r="I17" s="21"/>
      <c r="J17" s="21"/>
      <c r="K17" s="15"/>
      <c r="L17" s="23"/>
      <c r="M17" s="11"/>
      <c r="N17" s="15"/>
      <c r="O17" s="16"/>
    </row>
    <row r="18" spans="2:15" x14ac:dyDescent="0.2">
      <c r="B18" s="3"/>
      <c r="C18" s="18"/>
      <c r="D18" s="18"/>
      <c r="E18" s="26"/>
      <c r="F18" s="15"/>
      <c r="G18" s="15"/>
      <c r="H18" s="20"/>
      <c r="I18" s="21"/>
      <c r="J18" s="21"/>
      <c r="K18" s="15"/>
      <c r="L18" s="23"/>
      <c r="M18" s="18"/>
      <c r="N18" s="18"/>
      <c r="O18" s="19"/>
    </row>
    <row r="19" spans="2:15" x14ac:dyDescent="0.2">
      <c r="B19" s="3"/>
      <c r="C19" s="27"/>
      <c r="D19" s="18"/>
      <c r="E19" s="15"/>
      <c r="F19" s="15"/>
      <c r="G19" s="15"/>
      <c r="H19" s="20"/>
      <c r="I19" s="21"/>
      <c r="J19" s="21"/>
      <c r="K19" s="15"/>
      <c r="L19" s="23"/>
      <c r="M19" s="18"/>
      <c r="N19" s="18"/>
      <c r="O19" s="19"/>
    </row>
    <row r="20" spans="2:15" x14ac:dyDescent="0.2">
      <c r="B20" s="3"/>
      <c r="C20" s="27"/>
      <c r="D20" s="18"/>
      <c r="E20" s="15"/>
      <c r="F20" s="15"/>
      <c r="G20" s="15"/>
      <c r="H20" s="20"/>
      <c r="I20" s="21"/>
      <c r="J20" s="21"/>
      <c r="K20" s="15"/>
      <c r="L20" s="23"/>
      <c r="M20" s="28"/>
      <c r="N20" s="24"/>
      <c r="O20" s="29"/>
    </row>
    <row r="21" spans="2:15" x14ac:dyDescent="0.2">
      <c r="B21" s="3"/>
      <c r="C21" s="18"/>
      <c r="D21" s="18"/>
      <c r="E21" s="26"/>
      <c r="F21" s="15"/>
      <c r="G21" s="15"/>
      <c r="H21" s="20"/>
      <c r="I21" s="21"/>
      <c r="J21" s="21"/>
      <c r="K21" s="15"/>
      <c r="L21" s="23"/>
      <c r="M21" s="15"/>
      <c r="N21" s="15"/>
      <c r="O21" s="16"/>
    </row>
    <row r="22" spans="2:15" x14ac:dyDescent="0.2">
      <c r="B22" s="3"/>
      <c r="C22" s="15"/>
      <c r="D22" s="15"/>
      <c r="E22" s="15"/>
      <c r="F22" s="15"/>
      <c r="G22" s="15"/>
      <c r="H22" s="20"/>
      <c r="I22" s="21"/>
      <c r="J22" s="21"/>
      <c r="K22" s="15"/>
      <c r="L22" s="23"/>
      <c r="M22" s="15"/>
      <c r="N22" s="15"/>
      <c r="O22" s="16"/>
    </row>
    <row r="23" spans="2:15" x14ac:dyDescent="0.2">
      <c r="B23" s="3"/>
      <c r="C23" s="18"/>
      <c r="D23" s="18"/>
      <c r="E23" s="30"/>
      <c r="F23" s="31"/>
      <c r="G23" s="15"/>
      <c r="H23" s="20"/>
      <c r="I23" s="21"/>
      <c r="J23" s="21"/>
      <c r="K23" s="15"/>
      <c r="L23" s="23"/>
      <c r="M23" s="15"/>
      <c r="N23" s="15"/>
      <c r="O23" s="16"/>
    </row>
    <row r="24" spans="2:15" x14ac:dyDescent="0.2">
      <c r="B24" s="3"/>
      <c r="C24" s="18"/>
      <c r="D24" s="18"/>
      <c r="E24" s="21"/>
      <c r="F24" s="21"/>
      <c r="G24" s="15"/>
      <c r="H24" s="20"/>
      <c r="I24" s="21"/>
      <c r="J24" s="21"/>
      <c r="K24" s="32"/>
      <c r="L24" s="23"/>
      <c r="M24" s="15"/>
      <c r="N24" s="15"/>
      <c r="O24" s="16"/>
    </row>
    <row r="25" spans="2:15" x14ac:dyDescent="0.2">
      <c r="B25" s="3"/>
      <c r="C25" s="18"/>
      <c r="D25" s="18"/>
      <c r="E25" s="15"/>
      <c r="F25" s="33"/>
      <c r="G25" s="15"/>
      <c r="H25" s="20"/>
      <c r="I25" s="21"/>
      <c r="J25" s="21"/>
      <c r="K25" s="15"/>
      <c r="L25" s="23"/>
      <c r="M25" s="15"/>
      <c r="N25" s="15"/>
      <c r="O25" s="16"/>
    </row>
    <row r="26" spans="2:15" x14ac:dyDescent="0.2">
      <c r="B26" s="3"/>
      <c r="C26" s="8"/>
      <c r="D26" s="8"/>
      <c r="E26" s="8"/>
      <c r="F26" s="8"/>
      <c r="G26" s="8"/>
      <c r="H26" s="8"/>
      <c r="I26" s="8"/>
      <c r="J26" s="8"/>
      <c r="K26" s="8"/>
      <c r="L26" s="8"/>
      <c r="M26" s="8"/>
      <c r="N26" s="8"/>
      <c r="O26" s="12"/>
    </row>
    <row r="27" spans="2:15" x14ac:dyDescent="0.2">
      <c r="B27" s="323"/>
      <c r="C27" s="323"/>
      <c r="D27" s="323"/>
      <c r="E27" s="323"/>
      <c r="F27" s="323"/>
      <c r="G27" s="323"/>
      <c r="H27" s="323"/>
      <c r="I27" s="323"/>
      <c r="J27" s="323"/>
      <c r="K27" s="323"/>
      <c r="L27" s="323"/>
      <c r="M27" s="323"/>
      <c r="N27" s="323"/>
      <c r="O27" s="323"/>
    </row>
    <row r="28" spans="2:15" x14ac:dyDescent="0.2">
      <c r="B28" s="1"/>
      <c r="C28" s="9" t="s">
        <v>2</v>
      </c>
      <c r="D28" s="2"/>
      <c r="E28" s="2"/>
      <c r="F28" s="2"/>
      <c r="G28" s="2"/>
      <c r="H28" s="2"/>
      <c r="I28" s="2"/>
      <c r="J28" s="2"/>
      <c r="K28" s="2"/>
      <c r="L28" s="2"/>
      <c r="M28" s="2"/>
      <c r="N28" s="2"/>
      <c r="O28" s="10"/>
    </row>
    <row r="29" spans="2:15" x14ac:dyDescent="0.2">
      <c r="B29" s="3"/>
      <c r="C29" s="8"/>
      <c r="D29" s="8"/>
      <c r="E29" s="8"/>
      <c r="F29" s="8"/>
      <c r="G29" s="8"/>
      <c r="H29" s="8"/>
      <c r="I29" s="8"/>
      <c r="J29" s="8"/>
      <c r="K29" s="8"/>
      <c r="L29" s="8"/>
      <c r="M29" s="8"/>
      <c r="N29" s="8"/>
      <c r="O29" s="12"/>
    </row>
    <row r="30" spans="2:15" x14ac:dyDescent="0.2">
      <c r="B30" s="3"/>
      <c r="C30" s="376" t="s">
        <v>3</v>
      </c>
      <c r="D30" s="377"/>
      <c r="E30" s="377"/>
      <c r="F30" s="377"/>
      <c r="G30" s="377"/>
      <c r="H30" s="377"/>
      <c r="I30" s="377"/>
      <c r="J30" s="377"/>
      <c r="K30" s="377"/>
      <c r="L30" s="377"/>
      <c r="M30" s="377"/>
      <c r="N30" s="377"/>
      <c r="O30" s="378"/>
    </row>
    <row r="31" spans="2:15" x14ac:dyDescent="0.2">
      <c r="B31" s="3"/>
      <c r="C31" s="379" t="s">
        <v>4</v>
      </c>
      <c r="D31" s="377"/>
      <c r="E31" s="377"/>
      <c r="F31" s="377"/>
      <c r="G31" s="377"/>
      <c r="H31" s="377"/>
      <c r="I31" s="377"/>
      <c r="J31" s="377"/>
      <c r="K31" s="377"/>
      <c r="L31" s="377"/>
      <c r="M31" s="377"/>
      <c r="N31" s="377"/>
      <c r="O31" s="378"/>
    </row>
    <row r="32" spans="2:15" x14ac:dyDescent="0.2">
      <c r="B32" s="3"/>
      <c r="C32" s="284" t="s">
        <v>99</v>
      </c>
      <c r="D32" s="285"/>
      <c r="E32" s="285"/>
      <c r="F32" s="285"/>
      <c r="G32" s="285"/>
      <c r="H32" s="285"/>
      <c r="I32" s="285"/>
      <c r="J32" s="285"/>
      <c r="K32" s="285"/>
      <c r="L32" s="34"/>
      <c r="M32" s="34"/>
      <c r="N32" s="34"/>
      <c r="O32" s="225"/>
    </row>
    <row r="33" spans="1:16" ht="3.95" customHeight="1" x14ac:dyDescent="0.2">
      <c r="B33" s="35"/>
      <c r="C33" s="36"/>
      <c r="D33" s="37"/>
      <c r="E33" s="37"/>
      <c r="F33" s="37"/>
      <c r="G33" s="37"/>
      <c r="H33" s="37"/>
      <c r="I33" s="37"/>
      <c r="J33" s="37"/>
      <c r="K33" s="37"/>
      <c r="L33" s="38"/>
      <c r="M33" s="38"/>
      <c r="N33" s="38"/>
      <c r="O33" s="39"/>
    </row>
    <row r="34" spans="1:16" ht="12.75" customHeight="1" x14ac:dyDescent="0.2">
      <c r="A34" s="331"/>
      <c r="B34" s="310"/>
      <c r="C34" s="338"/>
      <c r="D34" s="339"/>
      <c r="E34" s="339"/>
      <c r="F34" s="339"/>
      <c r="G34" s="339"/>
      <c r="H34" s="339"/>
      <c r="I34" s="339"/>
      <c r="J34" s="339"/>
      <c r="K34" s="339"/>
      <c r="L34" s="340"/>
      <c r="M34" s="340"/>
      <c r="N34" s="340"/>
      <c r="O34" s="340"/>
      <c r="P34" s="321"/>
    </row>
    <row r="35" spans="1:16" hidden="1" x14ac:dyDescent="0.2">
      <c r="A35" s="306"/>
      <c r="B35" s="231"/>
      <c r="C35" s="231"/>
      <c r="D35" s="231"/>
      <c r="E35" s="231"/>
      <c r="F35" s="231"/>
      <c r="G35" s="231"/>
      <c r="H35" s="231"/>
      <c r="I35" s="231"/>
      <c r="J35" s="231"/>
      <c r="K35" s="231"/>
      <c r="L35" s="231"/>
      <c r="M35" s="231"/>
      <c r="N35" s="231"/>
      <c r="O35" s="231"/>
    </row>
    <row r="36" spans="1:16" hidden="1" x14ac:dyDescent="0.2">
      <c r="A36" s="306"/>
      <c r="B36" s="231"/>
      <c r="C36" s="231"/>
      <c r="D36" s="231"/>
      <c r="E36" s="231"/>
      <c r="F36" s="231"/>
      <c r="G36" s="231"/>
      <c r="H36" s="231"/>
      <c r="I36" s="231"/>
      <c r="J36" s="231"/>
      <c r="K36" s="231"/>
      <c r="L36" s="231"/>
      <c r="M36" s="231"/>
      <c r="N36" s="231"/>
      <c r="O36" s="231"/>
    </row>
    <row r="37" spans="1:16" hidden="1" x14ac:dyDescent="0.2">
      <c r="A37" s="306"/>
      <c r="B37" s="231"/>
      <c r="C37" s="227"/>
      <c r="D37" s="227"/>
      <c r="E37" s="227"/>
      <c r="F37" s="227"/>
      <c r="G37" s="227"/>
      <c r="H37" s="227"/>
      <c r="I37" s="227"/>
      <c r="J37" s="227"/>
      <c r="K37" s="227"/>
      <c r="L37" s="231"/>
      <c r="M37" s="231"/>
      <c r="N37" s="231"/>
      <c r="O37" s="231"/>
    </row>
    <row r="38" spans="1:16" hidden="1" x14ac:dyDescent="0.2">
      <c r="A38" s="306"/>
      <c r="B38" s="231"/>
      <c r="C38" s="227"/>
      <c r="D38" s="227"/>
      <c r="E38" s="227"/>
      <c r="F38" s="227"/>
      <c r="G38" s="227"/>
      <c r="H38" s="227"/>
      <c r="I38" s="227"/>
      <c r="J38" s="227"/>
      <c r="K38" s="227"/>
      <c r="L38" s="231"/>
      <c r="M38" s="231"/>
      <c r="N38" s="231"/>
      <c r="O38" s="231"/>
    </row>
    <row r="39" spans="1:16" hidden="1" x14ac:dyDescent="0.2">
      <c r="A39" s="306"/>
      <c r="B39" s="231"/>
      <c r="C39" s="227"/>
      <c r="D39" s="227"/>
      <c r="E39" s="227"/>
      <c r="F39" s="227"/>
      <c r="G39" s="227"/>
      <c r="H39" s="227"/>
      <c r="I39" s="227"/>
      <c r="J39" s="227"/>
      <c r="K39" s="227"/>
      <c r="L39" s="231"/>
      <c r="M39" s="231"/>
      <c r="N39" s="231"/>
      <c r="O39" s="231"/>
    </row>
    <row r="40" spans="1:16" hidden="1" x14ac:dyDescent="0.2">
      <c r="A40" s="306"/>
      <c r="B40" s="231"/>
      <c r="C40" s="227"/>
      <c r="D40" s="227"/>
      <c r="E40" s="227"/>
      <c r="F40" s="227"/>
      <c r="G40" s="227"/>
      <c r="H40" s="227"/>
      <c r="I40" s="227"/>
      <c r="J40" s="227"/>
      <c r="K40" s="227"/>
      <c r="L40" s="231"/>
      <c r="M40" s="231"/>
      <c r="N40" s="231"/>
      <c r="O40" s="231"/>
    </row>
    <row r="41" spans="1:16" hidden="1" x14ac:dyDescent="0.2">
      <c r="A41" s="306"/>
      <c r="B41" s="231"/>
      <c r="C41" s="231"/>
      <c r="D41" s="231"/>
      <c r="E41" s="231"/>
      <c r="F41" s="231"/>
      <c r="G41" s="231"/>
      <c r="H41" s="231"/>
      <c r="I41" s="231"/>
      <c r="J41" s="231"/>
      <c r="K41" s="231"/>
      <c r="L41" s="231"/>
      <c r="M41" s="231"/>
      <c r="N41" s="231"/>
      <c r="O41" s="231"/>
    </row>
    <row r="42" spans="1:16" hidden="1" x14ac:dyDescent="0.2">
      <c r="A42" s="306"/>
      <c r="B42" s="231"/>
      <c r="C42" s="231"/>
      <c r="D42" s="231"/>
      <c r="E42" s="231"/>
      <c r="F42" s="231"/>
      <c r="G42" s="231"/>
      <c r="H42" s="231"/>
      <c r="I42" s="231"/>
      <c r="J42" s="231"/>
      <c r="K42" s="231"/>
      <c r="L42" s="231"/>
      <c r="M42" s="231"/>
      <c r="N42" s="231"/>
      <c r="O42" s="231"/>
    </row>
    <row r="43" spans="1:16" x14ac:dyDescent="0.2">
      <c r="A43" s="291"/>
      <c r="P43" s="291"/>
    </row>
  </sheetData>
  <sheetProtection password="C624" sheet="1" objects="1" scenarios="1" selectLockedCells="1"/>
  <mergeCells count="2">
    <mergeCell ref="C30:O30"/>
    <mergeCell ref="C31:O31"/>
  </mergeCells>
  <phoneticPr fontId="3" type="noConversion"/>
  <pageMargins left="0.78740157499999996" right="0.78740157499999996" top="0.984251969" bottom="0.984251969" header="0.4921259845" footer="0.4921259845"/>
  <pageSetup paperSize="9" scale="98" orientation="landscape" blackAndWhite="1" r:id="rId1"/>
  <headerFooter alignWithMargins="0">
    <oddFooter>&amp;L&amp;D&amp;R&amp;P von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P35"/>
  <sheetViews>
    <sheetView showGridLines="0" showRowColHeaders="0" workbookViewId="0">
      <selection activeCell="O1" sqref="O1"/>
    </sheetView>
  </sheetViews>
  <sheetFormatPr baseColWidth="10" defaultColWidth="0" defaultRowHeight="12.75" zeroHeight="1" x14ac:dyDescent="0.2"/>
  <cols>
    <col min="1" max="1" width="8.7109375" style="306" customWidth="1"/>
    <col min="2" max="2" width="2.7109375" style="231" customWidth="1"/>
    <col min="3" max="3" width="8.7109375" style="231" customWidth="1"/>
    <col min="4" max="4" width="2.7109375" style="231" customWidth="1"/>
    <col min="5" max="6" width="8.7109375" style="231" customWidth="1"/>
    <col min="7" max="7" width="12.7109375" style="231" customWidth="1"/>
    <col min="8" max="11" width="8.7109375" style="231" customWidth="1"/>
    <col min="12" max="12" width="2.7109375" style="231" customWidth="1"/>
    <col min="13" max="13" width="8.7109375" style="231" customWidth="1"/>
    <col min="14" max="14" width="2.7109375" style="231" customWidth="1"/>
    <col min="15" max="15" width="8.7109375" style="300" customWidth="1"/>
    <col min="16" max="16" width="1.5703125" customWidth="1"/>
  </cols>
  <sheetData>
    <row r="1" spans="1:15" s="289" customFormat="1" x14ac:dyDescent="0.2">
      <c r="A1" s="296"/>
      <c r="B1" s="297"/>
      <c r="C1" s="297"/>
      <c r="D1" s="297"/>
      <c r="E1" s="297"/>
      <c r="F1" s="297"/>
      <c r="G1" s="297"/>
      <c r="H1" s="297"/>
      <c r="I1" s="297"/>
      <c r="J1" s="297"/>
      <c r="K1" s="297"/>
      <c r="L1" s="297"/>
      <c r="M1" s="383" t="s">
        <v>187</v>
      </c>
      <c r="N1" s="383"/>
      <c r="O1" s="337"/>
    </row>
    <row r="2" spans="1:15" s="289" customFormat="1" ht="15" x14ac:dyDescent="0.2">
      <c r="A2" s="299"/>
      <c r="B2" s="42"/>
      <c r="C2" s="5" t="s">
        <v>5</v>
      </c>
      <c r="D2" s="6"/>
      <c r="E2" s="6"/>
      <c r="F2" s="6"/>
      <c r="G2" s="6"/>
      <c r="H2" s="6"/>
      <c r="I2" s="6"/>
      <c r="J2" s="6"/>
      <c r="K2" s="6"/>
      <c r="L2" s="6"/>
      <c r="M2" s="6"/>
      <c r="N2" s="7"/>
      <c r="O2" s="300"/>
    </row>
    <row r="3" spans="1:15" s="289" customFormat="1" x14ac:dyDescent="0.2">
      <c r="A3" s="299"/>
      <c r="B3" s="291"/>
      <c r="C3" s="291"/>
      <c r="D3" s="291"/>
      <c r="E3" s="291"/>
      <c r="F3" s="291"/>
      <c r="G3" s="291"/>
      <c r="H3" s="291"/>
      <c r="I3" s="291"/>
      <c r="J3" s="291"/>
      <c r="K3" s="291"/>
      <c r="L3" s="291"/>
      <c r="M3" s="291"/>
      <c r="N3" s="291"/>
      <c r="O3" s="300"/>
    </row>
    <row r="4" spans="1:15" s="289" customFormat="1" x14ac:dyDescent="0.2">
      <c r="A4" s="299"/>
      <c r="B4" s="1"/>
      <c r="C4" s="9" t="s">
        <v>6</v>
      </c>
      <c r="D4" s="43"/>
      <c r="E4" s="43"/>
      <c r="F4" s="43"/>
      <c r="G4" s="43"/>
      <c r="H4" s="43"/>
      <c r="I4" s="43"/>
      <c r="J4" s="43"/>
      <c r="K4" s="2"/>
      <c r="L4" s="2"/>
      <c r="M4" s="2"/>
      <c r="N4" s="10"/>
      <c r="O4" s="300"/>
    </row>
    <row r="5" spans="1:15" s="289" customFormat="1" x14ac:dyDescent="0.2">
      <c r="A5" s="299"/>
      <c r="B5" s="44"/>
      <c r="C5" s="45"/>
      <c r="D5" s="45"/>
      <c r="E5" s="45"/>
      <c r="F5" s="45"/>
      <c r="G5" s="45"/>
      <c r="H5" s="45"/>
      <c r="I5" s="45"/>
      <c r="J5" s="45"/>
      <c r="K5" s="8"/>
      <c r="L5" s="8"/>
      <c r="M5" s="8"/>
      <c r="N5" s="12"/>
      <c r="O5" s="300"/>
    </row>
    <row r="6" spans="1:15" s="289" customFormat="1" x14ac:dyDescent="0.2">
      <c r="A6" s="299"/>
      <c r="B6" s="3"/>
      <c r="C6" s="380" t="s">
        <v>118</v>
      </c>
      <c r="D6" s="373"/>
      <c r="E6" s="373"/>
      <c r="F6" s="373"/>
      <c r="G6" s="373"/>
      <c r="H6" s="373"/>
      <c r="I6" s="373"/>
      <c r="J6" s="373"/>
      <c r="K6" s="373"/>
      <c r="L6" s="373"/>
      <c r="M6" s="373"/>
      <c r="N6" s="12"/>
      <c r="O6" s="300"/>
    </row>
    <row r="7" spans="1:15" s="289" customFormat="1" x14ac:dyDescent="0.2">
      <c r="A7" s="299"/>
      <c r="B7" s="3"/>
      <c r="C7" s="381" t="s">
        <v>182</v>
      </c>
      <c r="D7" s="382"/>
      <c r="E7" s="382"/>
      <c r="F7" s="382"/>
      <c r="G7" s="382"/>
      <c r="H7" s="382"/>
      <c r="I7" s="382"/>
      <c r="J7" s="382"/>
      <c r="K7" s="382"/>
      <c r="L7" s="382"/>
      <c r="M7" s="382"/>
      <c r="N7" s="46"/>
      <c r="O7" s="300"/>
    </row>
    <row r="8" spans="1:15" s="289" customFormat="1" x14ac:dyDescent="0.2">
      <c r="A8" s="299"/>
      <c r="B8" s="47"/>
      <c r="C8" s="48"/>
      <c r="D8" s="48"/>
      <c r="E8" s="48"/>
      <c r="F8" s="48"/>
      <c r="G8" s="48"/>
      <c r="H8" s="48"/>
      <c r="I8" s="48"/>
      <c r="J8" s="48"/>
      <c r="K8" s="49"/>
      <c r="L8" s="49"/>
      <c r="M8" s="49"/>
      <c r="N8" s="50"/>
      <c r="O8" s="300"/>
    </row>
    <row r="9" spans="1:15" s="289" customFormat="1" x14ac:dyDescent="0.2">
      <c r="A9" s="299"/>
      <c r="B9" s="330"/>
      <c r="C9" s="330"/>
      <c r="D9" s="330"/>
      <c r="E9" s="330"/>
      <c r="F9" s="330"/>
      <c r="G9" s="330"/>
      <c r="H9" s="330"/>
      <c r="I9" s="330"/>
      <c r="J9" s="330"/>
      <c r="K9" s="291"/>
      <c r="L9" s="291"/>
      <c r="M9" s="291"/>
      <c r="N9" s="291"/>
      <c r="O9" s="300"/>
    </row>
    <row r="10" spans="1:15" s="289" customFormat="1" x14ac:dyDescent="0.2">
      <c r="A10" s="299"/>
      <c r="B10" s="52"/>
      <c r="C10" s="263" t="s">
        <v>160</v>
      </c>
      <c r="D10" s="53"/>
      <c r="E10" s="53"/>
      <c r="F10" s="53"/>
      <c r="G10" s="53"/>
      <c r="H10" s="53"/>
      <c r="I10" s="53"/>
      <c r="J10" s="53"/>
      <c r="K10" s="2"/>
      <c r="L10" s="2"/>
      <c r="M10" s="2"/>
      <c r="N10" s="10"/>
      <c r="O10" s="300"/>
    </row>
    <row r="11" spans="1:15" s="289" customFormat="1" x14ac:dyDescent="0.2">
      <c r="A11" s="299"/>
      <c r="B11" s="261"/>
      <c r="C11" s="51"/>
      <c r="D11" s="8"/>
      <c r="E11" s="8"/>
      <c r="F11" s="8"/>
      <c r="G11" s="8"/>
      <c r="H11" s="8"/>
      <c r="I11" s="8"/>
      <c r="J11" s="8"/>
      <c r="K11" s="8"/>
      <c r="L11" s="8"/>
      <c r="M11" s="8"/>
      <c r="N11" s="12"/>
      <c r="O11" s="300"/>
    </row>
    <row r="12" spans="1:15" s="289" customFormat="1" x14ac:dyDescent="0.2">
      <c r="A12" s="299"/>
      <c r="B12" s="261"/>
      <c r="C12" s="51"/>
      <c r="D12" s="8"/>
      <c r="E12" s="8"/>
      <c r="F12" s="8"/>
      <c r="G12" s="8"/>
      <c r="H12" s="8"/>
      <c r="I12" s="8"/>
      <c r="J12" s="8"/>
      <c r="K12" s="8"/>
      <c r="L12" s="8"/>
      <c r="M12" s="8"/>
      <c r="N12" s="12"/>
      <c r="O12" s="300"/>
    </row>
    <row r="13" spans="1:15" s="289" customFormat="1" x14ac:dyDescent="0.2">
      <c r="A13" s="299"/>
      <c r="B13" s="261"/>
      <c r="C13" s="51"/>
      <c r="D13" s="8"/>
      <c r="E13" s="8"/>
      <c r="F13" s="8"/>
      <c r="G13" s="8"/>
      <c r="H13" s="8"/>
      <c r="I13" s="8"/>
      <c r="J13" s="8"/>
      <c r="K13" s="8"/>
      <c r="L13" s="8"/>
      <c r="M13" s="8"/>
      <c r="N13" s="12"/>
      <c r="O13" s="300"/>
    </row>
    <row r="14" spans="1:15" s="289" customFormat="1" x14ac:dyDescent="0.2">
      <c r="A14" s="299"/>
      <c r="B14" s="3"/>
      <c r="C14" s="8"/>
      <c r="D14" s="8"/>
      <c r="E14" s="8"/>
      <c r="F14" s="8"/>
      <c r="G14" s="8"/>
      <c r="H14" s="8"/>
      <c r="I14" s="8"/>
      <c r="J14" s="8"/>
      <c r="K14" s="8"/>
      <c r="L14" s="8"/>
      <c r="M14" s="8"/>
      <c r="N14" s="12"/>
      <c r="O14" s="300"/>
    </row>
    <row r="15" spans="1:15" s="289" customFormat="1" x14ac:dyDescent="0.2">
      <c r="A15" s="299"/>
      <c r="B15" s="3"/>
      <c r="C15" s="8"/>
      <c r="D15" s="8"/>
      <c r="E15" s="8"/>
      <c r="F15" s="8"/>
      <c r="G15" s="8"/>
      <c r="H15" s="8"/>
      <c r="I15" s="8"/>
      <c r="J15" s="8"/>
      <c r="K15" s="8"/>
      <c r="L15" s="8"/>
      <c r="M15" s="8"/>
      <c r="N15" s="12"/>
      <c r="O15" s="300"/>
    </row>
    <row r="16" spans="1:15" s="289" customFormat="1" x14ac:dyDescent="0.2">
      <c r="A16" s="299"/>
      <c r="B16" s="3"/>
      <c r="C16" s="8"/>
      <c r="D16" s="8"/>
      <c r="E16" s="8"/>
      <c r="F16" s="8"/>
      <c r="G16" s="8"/>
      <c r="H16" s="8"/>
      <c r="I16" s="8"/>
      <c r="J16" s="8"/>
      <c r="K16" s="8"/>
      <c r="L16" s="8"/>
      <c r="M16" s="8"/>
      <c r="N16" s="12"/>
      <c r="O16" s="300"/>
    </row>
    <row r="17" spans="1:15" s="289" customFormat="1" x14ac:dyDescent="0.2">
      <c r="A17" s="299"/>
      <c r="B17" s="3"/>
      <c r="C17" s="8"/>
      <c r="D17" s="8"/>
      <c r="E17" s="8"/>
      <c r="F17" s="8"/>
      <c r="G17" s="8"/>
      <c r="H17" s="8"/>
      <c r="I17" s="8"/>
      <c r="J17" s="8"/>
      <c r="K17" s="8"/>
      <c r="L17" s="8"/>
      <c r="M17" s="8"/>
      <c r="N17" s="12"/>
      <c r="O17" s="300"/>
    </row>
    <row r="18" spans="1:15" s="289" customFormat="1" x14ac:dyDescent="0.2">
      <c r="A18" s="299"/>
      <c r="B18" s="3"/>
      <c r="C18" s="8"/>
      <c r="D18" s="8"/>
      <c r="E18" s="8"/>
      <c r="F18" s="8"/>
      <c r="G18" s="8"/>
      <c r="H18" s="8"/>
      <c r="I18" s="8"/>
      <c r="J18" s="8"/>
      <c r="K18" s="8"/>
      <c r="L18" s="8"/>
      <c r="M18" s="8"/>
      <c r="N18" s="12"/>
      <c r="O18" s="300"/>
    </row>
    <row r="19" spans="1:15" s="289" customFormat="1" x14ac:dyDescent="0.2">
      <c r="A19" s="299"/>
      <c r="B19" s="3"/>
      <c r="C19" s="8"/>
      <c r="D19" s="8"/>
      <c r="E19" s="8"/>
      <c r="F19" s="8"/>
      <c r="G19" s="8"/>
      <c r="H19" s="8"/>
      <c r="I19" s="8"/>
      <c r="J19" s="8"/>
      <c r="K19" s="8"/>
      <c r="L19" s="8"/>
      <c r="M19" s="8"/>
      <c r="N19" s="12"/>
      <c r="O19" s="300"/>
    </row>
    <row r="20" spans="1:15" s="289" customFormat="1" x14ac:dyDescent="0.2">
      <c r="A20" s="299"/>
      <c r="B20" s="3"/>
      <c r="C20" s="8"/>
      <c r="D20" s="8"/>
      <c r="E20" s="8"/>
      <c r="F20" s="8"/>
      <c r="G20" s="8"/>
      <c r="H20" s="8"/>
      <c r="I20" s="8"/>
      <c r="J20" s="8"/>
      <c r="K20" s="8"/>
      <c r="L20" s="8"/>
      <c r="M20" s="8"/>
      <c r="N20" s="12"/>
      <c r="O20" s="300"/>
    </row>
    <row r="21" spans="1:15" s="289" customFormat="1" x14ac:dyDescent="0.2">
      <c r="A21" s="299"/>
      <c r="B21" s="3"/>
      <c r="C21" s="8"/>
      <c r="D21" s="8"/>
      <c r="E21" s="8"/>
      <c r="F21" s="8"/>
      <c r="G21" s="8"/>
      <c r="H21" s="8"/>
      <c r="I21" s="8"/>
      <c r="J21" s="8"/>
      <c r="K21" s="8"/>
      <c r="L21" s="8"/>
      <c r="M21" s="8"/>
      <c r="N21" s="12"/>
      <c r="O21" s="300"/>
    </row>
    <row r="22" spans="1:15" s="289" customFormat="1" x14ac:dyDescent="0.2">
      <c r="A22" s="299"/>
      <c r="B22" s="3"/>
      <c r="C22" s="8"/>
      <c r="D22" s="8"/>
      <c r="E22" s="8"/>
      <c r="F22" s="8"/>
      <c r="G22" s="8"/>
      <c r="H22" s="8"/>
      <c r="I22" s="8"/>
      <c r="J22" s="8"/>
      <c r="K22" s="8"/>
      <c r="L22" s="8"/>
      <c r="M22" s="8"/>
      <c r="N22" s="12"/>
      <c r="O22" s="300"/>
    </row>
    <row r="23" spans="1:15" s="289" customFormat="1" x14ac:dyDescent="0.2">
      <c r="A23" s="299"/>
      <c r="B23" s="3"/>
      <c r="C23" s="8"/>
      <c r="D23" s="8"/>
      <c r="E23" s="8"/>
      <c r="F23" s="8"/>
      <c r="G23" s="8"/>
      <c r="H23" s="8"/>
      <c r="I23" s="8"/>
      <c r="J23" s="8"/>
      <c r="K23" s="8"/>
      <c r="L23" s="8"/>
      <c r="M23" s="8"/>
      <c r="N23" s="12"/>
      <c r="O23" s="300"/>
    </row>
    <row r="24" spans="1:15" s="289" customFormat="1" x14ac:dyDescent="0.2">
      <c r="A24" s="299"/>
      <c r="B24" s="3"/>
      <c r="C24" s="8"/>
      <c r="D24" s="8"/>
      <c r="E24" s="8"/>
      <c r="F24" s="8"/>
      <c r="G24" s="8"/>
      <c r="H24" s="8"/>
      <c r="I24" s="8"/>
      <c r="J24" s="8"/>
      <c r="K24" s="8"/>
      <c r="L24" s="8"/>
      <c r="M24" s="8"/>
      <c r="N24" s="12"/>
      <c r="O24" s="300"/>
    </row>
    <row r="25" spans="1:15" s="289" customFormat="1" x14ac:dyDescent="0.2">
      <c r="A25" s="299"/>
      <c r="B25" s="35"/>
      <c r="C25" s="40"/>
      <c r="D25" s="40"/>
      <c r="E25" s="40"/>
      <c r="F25" s="40"/>
      <c r="G25" s="40"/>
      <c r="H25" s="40"/>
      <c r="I25" s="40"/>
      <c r="J25" s="40"/>
      <c r="K25" s="40"/>
      <c r="L25" s="40"/>
      <c r="M25" s="40"/>
      <c r="N25" s="54"/>
      <c r="O25" s="300"/>
    </row>
    <row r="26" spans="1:15" s="289" customFormat="1" x14ac:dyDescent="0.2">
      <c r="A26" s="299"/>
      <c r="B26" s="291"/>
      <c r="C26" s="291"/>
      <c r="D26" s="291"/>
      <c r="E26" s="291"/>
      <c r="F26" s="291"/>
      <c r="G26" s="291"/>
      <c r="H26" s="291"/>
      <c r="I26" s="291"/>
      <c r="J26" s="291"/>
      <c r="K26" s="291"/>
      <c r="L26" s="291"/>
      <c r="M26" s="291"/>
      <c r="N26" s="291"/>
      <c r="O26" s="300"/>
    </row>
    <row r="27" spans="1:15" s="289" customFormat="1" x14ac:dyDescent="0.2">
      <c r="A27" s="299"/>
      <c r="B27" s="1"/>
      <c r="C27" s="9" t="s">
        <v>159</v>
      </c>
      <c r="D27" s="2"/>
      <c r="E27" s="2"/>
      <c r="F27" s="2"/>
      <c r="G27" s="2"/>
      <c r="H27" s="2"/>
      <c r="I27" s="2"/>
      <c r="J27" s="2"/>
      <c r="K27" s="2"/>
      <c r="L27" s="2"/>
      <c r="M27" s="2"/>
      <c r="N27" s="10"/>
      <c r="O27" s="300"/>
    </row>
    <row r="28" spans="1:15" s="289" customFormat="1" x14ac:dyDescent="0.2">
      <c r="A28" s="299"/>
      <c r="B28" s="3"/>
      <c r="C28" s="8"/>
      <c r="D28" s="8"/>
      <c r="E28" s="262"/>
      <c r="F28" s="244"/>
      <c r="G28" s="245" t="s">
        <v>117</v>
      </c>
      <c r="H28" s="8" t="s">
        <v>165</v>
      </c>
      <c r="I28" s="8"/>
      <c r="J28" s="8"/>
      <c r="K28" s="8"/>
      <c r="L28" s="8"/>
      <c r="M28" s="8"/>
      <c r="N28" s="12"/>
      <c r="O28" s="300"/>
    </row>
    <row r="29" spans="1:15" s="289" customFormat="1" x14ac:dyDescent="0.2">
      <c r="A29" s="299"/>
      <c r="B29" s="3"/>
      <c r="C29" s="8"/>
      <c r="D29" s="8"/>
      <c r="E29" s="262"/>
      <c r="F29" s="8"/>
      <c r="G29" s="245"/>
      <c r="H29" s="8"/>
      <c r="I29" s="8"/>
      <c r="J29" s="8"/>
      <c r="K29" s="8"/>
      <c r="L29" s="8"/>
      <c r="M29" s="8"/>
      <c r="N29" s="12"/>
      <c r="O29" s="300"/>
    </row>
    <row r="30" spans="1:15" s="289" customFormat="1" x14ac:dyDescent="0.2">
      <c r="A30" s="299"/>
      <c r="B30" s="3"/>
      <c r="C30" s="8"/>
      <c r="D30" s="8"/>
      <c r="E30" s="262"/>
      <c r="F30" s="154"/>
      <c r="G30" s="245" t="s">
        <v>117</v>
      </c>
      <c r="H30" s="8" t="s">
        <v>166</v>
      </c>
      <c r="I30" s="8"/>
      <c r="J30" s="8"/>
      <c r="K30" s="8"/>
      <c r="L30" s="8"/>
      <c r="M30" s="8"/>
      <c r="N30" s="12"/>
      <c r="O30" s="300"/>
    </row>
    <row r="31" spans="1:15" s="289" customFormat="1" x14ac:dyDescent="0.2">
      <c r="A31" s="299"/>
      <c r="B31" s="3"/>
      <c r="C31" s="8"/>
      <c r="D31" s="8"/>
      <c r="E31" s="262"/>
      <c r="F31" s="8"/>
      <c r="G31" s="245"/>
      <c r="H31" s="8"/>
      <c r="I31" s="8"/>
      <c r="J31" s="8"/>
      <c r="K31" s="8"/>
      <c r="L31" s="8"/>
      <c r="M31" s="8"/>
      <c r="N31" s="12"/>
      <c r="O31" s="300"/>
    </row>
    <row r="32" spans="1:15" s="289" customFormat="1" x14ac:dyDescent="0.2">
      <c r="A32" s="299"/>
      <c r="B32" s="3"/>
      <c r="C32" s="8"/>
      <c r="D32" s="8"/>
      <c r="E32" s="262"/>
      <c r="F32" s="243"/>
      <c r="G32" s="245" t="s">
        <v>117</v>
      </c>
      <c r="H32" s="8" t="s">
        <v>181</v>
      </c>
      <c r="I32" s="8"/>
      <c r="J32" s="8"/>
      <c r="K32" s="8"/>
      <c r="L32" s="8"/>
      <c r="M32" s="8"/>
      <c r="N32" s="12"/>
      <c r="O32" s="300"/>
    </row>
    <row r="33" spans="1:16" s="289" customFormat="1" x14ac:dyDescent="0.2">
      <c r="A33" s="299"/>
      <c r="B33" s="35"/>
      <c r="C33" s="40"/>
      <c r="D33" s="40"/>
      <c r="E33" s="40"/>
      <c r="F33" s="40"/>
      <c r="G33" s="40"/>
      <c r="H33" s="40"/>
      <c r="I33" s="40"/>
      <c r="J33" s="40"/>
      <c r="K33" s="40"/>
      <c r="L33" s="40"/>
      <c r="M33" s="40"/>
      <c r="N33" s="54"/>
      <c r="O33" s="300"/>
    </row>
    <row r="34" spans="1:16" s="289" customFormat="1" x14ac:dyDescent="0.2">
      <c r="A34" s="331"/>
      <c r="B34" s="310"/>
      <c r="C34" s="310"/>
      <c r="D34" s="310"/>
      <c r="E34" s="310"/>
      <c r="F34" s="310"/>
      <c r="G34" s="310"/>
      <c r="H34" s="310"/>
      <c r="I34" s="310"/>
      <c r="J34" s="310"/>
      <c r="K34" s="310"/>
      <c r="L34" s="310"/>
      <c r="M34" s="310"/>
      <c r="N34" s="310"/>
      <c r="O34" s="321"/>
    </row>
    <row r="35" spans="1:16" x14ac:dyDescent="0.2">
      <c r="A35" s="297"/>
      <c r="B35" s="297"/>
      <c r="C35" s="297"/>
      <c r="D35" s="297"/>
      <c r="E35" s="297"/>
      <c r="F35" s="297"/>
      <c r="G35" s="297"/>
      <c r="H35" s="297"/>
      <c r="I35" s="297"/>
      <c r="J35" s="297"/>
      <c r="K35" s="297"/>
      <c r="L35" s="297"/>
      <c r="M35" s="297"/>
      <c r="N35" s="297"/>
      <c r="O35" s="297"/>
      <c r="P35" s="289"/>
    </row>
  </sheetData>
  <sheetProtection password="C624" sheet="1" objects="1" scenarios="1" selectLockedCells="1"/>
  <mergeCells count="3">
    <mergeCell ref="C6:M6"/>
    <mergeCell ref="C7:M7"/>
    <mergeCell ref="M1:N1"/>
  </mergeCells>
  <phoneticPr fontId="3" type="noConversion"/>
  <pageMargins left="0.78740157499999996" right="0.78740157499999996" top="0.984251969" bottom="0.984251969" header="0.4921259845" footer="0.4921259845"/>
  <pageSetup paperSize="9" orientation="landscape" blackAndWhite="1" r:id="rId1"/>
  <headerFooter alignWithMargins="0">
    <oddFooter>&amp;L&amp;D&amp;R&amp;P von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indexed="52"/>
    <pageSetUpPr fitToPage="1"/>
  </sheetPr>
  <dimension ref="A1:U36"/>
  <sheetViews>
    <sheetView showGridLines="0" showRowColHeaders="0" workbookViewId="0">
      <selection activeCell="P14" sqref="P14:R33"/>
    </sheetView>
  </sheetViews>
  <sheetFormatPr baseColWidth="10" defaultColWidth="0" defaultRowHeight="12.75" zeroHeight="1" x14ac:dyDescent="0.2"/>
  <cols>
    <col min="1" max="1" width="8.7109375" customWidth="1"/>
    <col min="2" max="2" width="2.7109375" customWidth="1"/>
    <col min="3" max="10" width="8.7109375" customWidth="1"/>
    <col min="11" max="11" width="2.7109375" customWidth="1"/>
    <col min="12" max="12" width="8.7109375" customWidth="1"/>
    <col min="13" max="15" width="2.7109375" customWidth="1"/>
    <col min="16" max="18" width="8.7109375" customWidth="1"/>
    <col min="19" max="19" width="2.7109375" customWidth="1"/>
    <col min="20" max="20" width="8.7109375" style="289" customWidth="1"/>
    <col min="21" max="21" width="3" style="289" customWidth="1"/>
    <col min="22" max="16384" width="11.42578125" style="289" hidden="1"/>
  </cols>
  <sheetData>
    <row r="1" spans="1:20" x14ac:dyDescent="0.2">
      <c r="A1" s="296"/>
      <c r="B1" s="297"/>
      <c r="C1" s="297"/>
      <c r="D1" s="297"/>
      <c r="E1" s="297"/>
      <c r="F1" s="297"/>
      <c r="G1" s="297"/>
      <c r="H1" s="297"/>
      <c r="I1" s="297"/>
      <c r="J1" s="297"/>
      <c r="K1" s="297"/>
      <c r="L1" s="297"/>
      <c r="M1" s="297"/>
      <c r="N1" s="297"/>
      <c r="O1" s="297"/>
      <c r="P1" s="297"/>
      <c r="Q1" s="297"/>
      <c r="R1" s="383" t="s">
        <v>187</v>
      </c>
      <c r="S1" s="383"/>
      <c r="T1" s="337"/>
    </row>
    <row r="2" spans="1:20" ht="15" x14ac:dyDescent="0.2">
      <c r="A2" s="299"/>
      <c r="B2" s="4"/>
      <c r="C2" s="5" t="s">
        <v>7</v>
      </c>
      <c r="D2" s="6"/>
      <c r="E2" s="6"/>
      <c r="F2" s="6"/>
      <c r="G2" s="6"/>
      <c r="H2" s="6"/>
      <c r="I2" s="6"/>
      <c r="J2" s="6"/>
      <c r="K2" s="6"/>
      <c r="L2" s="6"/>
      <c r="M2" s="6"/>
      <c r="N2" s="6"/>
      <c r="O2" s="6"/>
      <c r="P2" s="6"/>
      <c r="Q2" s="6"/>
      <c r="R2" s="6"/>
      <c r="S2" s="7"/>
      <c r="T2" s="300"/>
    </row>
    <row r="3" spans="1:20" x14ac:dyDescent="0.2">
      <c r="A3" s="299"/>
      <c r="B3" s="291"/>
      <c r="C3" s="291"/>
      <c r="D3" s="291"/>
      <c r="E3" s="291"/>
      <c r="F3" s="291"/>
      <c r="G3" s="291"/>
      <c r="H3" s="291"/>
      <c r="I3" s="291"/>
      <c r="J3" s="291"/>
      <c r="K3" s="291"/>
      <c r="L3" s="291"/>
      <c r="M3" s="291"/>
      <c r="N3" s="291"/>
      <c r="O3" s="291"/>
      <c r="P3" s="291"/>
      <c r="Q3" s="291"/>
      <c r="R3" s="291"/>
      <c r="S3" s="291"/>
      <c r="T3" s="300"/>
    </row>
    <row r="4" spans="1:20" x14ac:dyDescent="0.2">
      <c r="A4" s="299"/>
      <c r="B4" s="1"/>
      <c r="C4" s="9" t="s">
        <v>6</v>
      </c>
      <c r="D4" s="55"/>
      <c r="E4" s="55"/>
      <c r="F4" s="55"/>
      <c r="G4" s="55"/>
      <c r="H4" s="55"/>
      <c r="I4" s="55"/>
      <c r="J4" s="55"/>
      <c r="K4" s="55"/>
      <c r="L4" s="55"/>
      <c r="M4" s="55"/>
      <c r="N4" s="55"/>
      <c r="O4" s="2"/>
      <c r="P4" s="2"/>
      <c r="Q4" s="2"/>
      <c r="R4" s="2"/>
      <c r="S4" s="10"/>
      <c r="T4" s="300"/>
    </row>
    <row r="5" spans="1:20" x14ac:dyDescent="0.2">
      <c r="A5" s="299"/>
      <c r="B5" s="3"/>
      <c r="C5" s="56"/>
      <c r="D5" s="56"/>
      <c r="E5" s="56"/>
      <c r="F5" s="56"/>
      <c r="G5" s="56"/>
      <c r="H5" s="56"/>
      <c r="I5" s="56"/>
      <c r="J5" s="56"/>
      <c r="K5" s="56"/>
      <c r="L5" s="56"/>
      <c r="M5" s="56"/>
      <c r="N5" s="56"/>
      <c r="O5" s="8"/>
      <c r="P5" s="8"/>
      <c r="Q5" s="8"/>
      <c r="R5" s="8"/>
      <c r="S5" s="12"/>
      <c r="T5" s="300"/>
    </row>
    <row r="6" spans="1:20" x14ac:dyDescent="0.2">
      <c r="A6" s="299"/>
      <c r="B6" s="3"/>
      <c r="C6" s="390" t="s">
        <v>177</v>
      </c>
      <c r="D6" s="391"/>
      <c r="E6" s="391"/>
      <c r="F6" s="391"/>
      <c r="G6" s="391"/>
      <c r="H6" s="391"/>
      <c r="I6" s="391"/>
      <c r="J6" s="391"/>
      <c r="K6" s="391"/>
      <c r="L6" s="391"/>
      <c r="M6" s="391"/>
      <c r="N6" s="391"/>
      <c r="O6" s="391"/>
      <c r="P6" s="391"/>
      <c r="Q6" s="391"/>
      <c r="R6" s="391"/>
      <c r="S6" s="12"/>
      <c r="T6" s="300"/>
    </row>
    <row r="7" spans="1:20" x14ac:dyDescent="0.2">
      <c r="A7" s="299"/>
      <c r="B7" s="3"/>
      <c r="C7" s="391"/>
      <c r="D7" s="391"/>
      <c r="E7" s="391"/>
      <c r="F7" s="391"/>
      <c r="G7" s="391"/>
      <c r="H7" s="391"/>
      <c r="I7" s="391"/>
      <c r="J7" s="391"/>
      <c r="K7" s="391"/>
      <c r="L7" s="391"/>
      <c r="M7" s="391"/>
      <c r="N7" s="391"/>
      <c r="O7" s="391"/>
      <c r="P7" s="391"/>
      <c r="Q7" s="391"/>
      <c r="R7" s="391"/>
      <c r="S7" s="12"/>
      <c r="T7" s="300"/>
    </row>
    <row r="8" spans="1:20" x14ac:dyDescent="0.2">
      <c r="A8" s="299"/>
      <c r="B8" s="3"/>
      <c r="C8" s="391"/>
      <c r="D8" s="391"/>
      <c r="E8" s="391"/>
      <c r="F8" s="391"/>
      <c r="G8" s="391"/>
      <c r="H8" s="391"/>
      <c r="I8" s="391"/>
      <c r="J8" s="391"/>
      <c r="K8" s="391"/>
      <c r="L8" s="391"/>
      <c r="M8" s="391"/>
      <c r="N8" s="391"/>
      <c r="O8" s="391"/>
      <c r="P8" s="391"/>
      <c r="Q8" s="391"/>
      <c r="R8" s="391"/>
      <c r="S8" s="12"/>
      <c r="T8" s="300"/>
    </row>
    <row r="9" spans="1:20" x14ac:dyDescent="0.2">
      <c r="A9" s="299"/>
      <c r="B9" s="3"/>
      <c r="C9" s="391"/>
      <c r="D9" s="391"/>
      <c r="E9" s="391"/>
      <c r="F9" s="391"/>
      <c r="G9" s="391"/>
      <c r="H9" s="391"/>
      <c r="I9" s="391"/>
      <c r="J9" s="391"/>
      <c r="K9" s="391"/>
      <c r="L9" s="391"/>
      <c r="M9" s="391"/>
      <c r="N9" s="391"/>
      <c r="O9" s="391"/>
      <c r="P9" s="391"/>
      <c r="Q9" s="391"/>
      <c r="R9" s="391"/>
      <c r="S9" s="12"/>
      <c r="T9" s="300"/>
    </row>
    <row r="10" spans="1:20" x14ac:dyDescent="0.2">
      <c r="A10" s="299"/>
      <c r="B10" s="35"/>
      <c r="C10" s="57"/>
      <c r="D10" s="57"/>
      <c r="E10" s="57"/>
      <c r="F10" s="57"/>
      <c r="G10" s="57"/>
      <c r="H10" s="57"/>
      <c r="I10" s="57"/>
      <c r="J10" s="57"/>
      <c r="K10" s="57"/>
      <c r="L10" s="57"/>
      <c r="M10" s="57"/>
      <c r="N10" s="57"/>
      <c r="O10" s="57"/>
      <c r="P10" s="57"/>
      <c r="Q10" s="57"/>
      <c r="R10" s="57"/>
      <c r="S10" s="54"/>
      <c r="T10" s="300"/>
    </row>
    <row r="11" spans="1:20" x14ac:dyDescent="0.2">
      <c r="A11" s="299"/>
      <c r="B11" s="291"/>
      <c r="C11" s="291"/>
      <c r="D11" s="291"/>
      <c r="E11" s="291"/>
      <c r="F11" s="291"/>
      <c r="G11" s="291"/>
      <c r="H11" s="291"/>
      <c r="I11" s="291"/>
      <c r="J11" s="291"/>
      <c r="K11" s="291"/>
      <c r="L11" s="291"/>
      <c r="M11" s="291"/>
      <c r="N11" s="291"/>
      <c r="O11" s="291"/>
      <c r="P11" s="291"/>
      <c r="Q11" s="291"/>
      <c r="R11" s="291"/>
      <c r="S11" s="291"/>
      <c r="T11" s="300"/>
    </row>
    <row r="12" spans="1:20" x14ac:dyDescent="0.2">
      <c r="A12" s="299"/>
      <c r="B12" s="1"/>
      <c r="C12" s="9" t="s">
        <v>8</v>
      </c>
      <c r="D12" s="2"/>
      <c r="E12" s="2"/>
      <c r="F12" s="2"/>
      <c r="G12" s="2"/>
      <c r="H12" s="2"/>
      <c r="I12" s="2"/>
      <c r="J12" s="2"/>
      <c r="K12" s="2"/>
      <c r="L12" s="2"/>
      <c r="M12" s="10"/>
      <c r="N12" s="291"/>
      <c r="O12" s="1"/>
      <c r="P12" s="9" t="s">
        <v>9</v>
      </c>
      <c r="Q12" s="58"/>
      <c r="R12" s="58"/>
      <c r="S12" s="10"/>
      <c r="T12" s="300"/>
    </row>
    <row r="13" spans="1:20" x14ac:dyDescent="0.2">
      <c r="A13" s="299"/>
      <c r="B13" s="3"/>
      <c r="C13" s="59"/>
      <c r="D13" s="8"/>
      <c r="E13" s="8"/>
      <c r="F13" s="8"/>
      <c r="G13" s="8"/>
      <c r="H13" s="8"/>
      <c r="I13" s="8"/>
      <c r="J13" s="8"/>
      <c r="K13" s="8"/>
      <c r="L13" s="8"/>
      <c r="M13" s="12"/>
      <c r="N13" s="291"/>
      <c r="O13" s="3"/>
      <c r="P13" s="8"/>
      <c r="Q13" s="8"/>
      <c r="R13" s="8"/>
      <c r="S13" s="12"/>
      <c r="T13" s="300"/>
    </row>
    <row r="14" spans="1:20" x14ac:dyDescent="0.2">
      <c r="A14" s="299"/>
      <c r="B14" s="3"/>
      <c r="C14" s="60" t="s">
        <v>10</v>
      </c>
      <c r="D14" s="2"/>
      <c r="E14" s="2"/>
      <c r="F14" s="61" t="s">
        <v>11</v>
      </c>
      <c r="G14" s="62"/>
      <c r="H14" s="2"/>
      <c r="I14" s="2"/>
      <c r="J14" s="387" t="s">
        <v>100</v>
      </c>
      <c r="K14" s="388"/>
      <c r="L14" s="389"/>
      <c r="M14" s="64"/>
      <c r="N14" s="326"/>
      <c r="O14" s="3"/>
      <c r="P14" s="392"/>
      <c r="Q14" s="393"/>
      <c r="R14" s="394"/>
      <c r="S14" s="12"/>
      <c r="T14" s="300"/>
    </row>
    <row r="15" spans="1:20" x14ac:dyDescent="0.2">
      <c r="A15" s="299"/>
      <c r="B15" s="3"/>
      <c r="C15" s="65" t="s">
        <v>12</v>
      </c>
      <c r="D15" s="66"/>
      <c r="E15" s="67"/>
      <c r="F15" s="68" t="s">
        <v>13</v>
      </c>
      <c r="G15" s="69"/>
      <c r="H15" s="70"/>
      <c r="I15" s="70"/>
      <c r="J15" s="71">
        <v>0.9</v>
      </c>
      <c r="K15" s="72" t="s">
        <v>14</v>
      </c>
      <c r="L15" s="73">
        <v>1</v>
      </c>
      <c r="M15" s="74"/>
      <c r="N15" s="341"/>
      <c r="O15" s="3"/>
      <c r="P15" s="395"/>
      <c r="Q15" s="396"/>
      <c r="R15" s="397"/>
      <c r="S15" s="12"/>
      <c r="T15" s="300"/>
    </row>
    <row r="16" spans="1:20" x14ac:dyDescent="0.2">
      <c r="A16" s="299"/>
      <c r="B16" s="3"/>
      <c r="C16" s="75"/>
      <c r="D16" s="76"/>
      <c r="E16" s="77"/>
      <c r="F16" s="78" t="s">
        <v>15</v>
      </c>
      <c r="G16" s="79"/>
      <c r="H16" s="80"/>
      <c r="I16" s="80"/>
      <c r="J16" s="81">
        <v>0.8</v>
      </c>
      <c r="K16" s="82" t="s">
        <v>14</v>
      </c>
      <c r="L16" s="83">
        <v>1</v>
      </c>
      <c r="M16" s="74"/>
      <c r="N16" s="341"/>
      <c r="O16" s="3"/>
      <c r="P16" s="395"/>
      <c r="Q16" s="396"/>
      <c r="R16" s="397"/>
      <c r="S16" s="12"/>
      <c r="T16" s="300"/>
    </row>
    <row r="17" spans="1:20" x14ac:dyDescent="0.2">
      <c r="A17" s="299"/>
      <c r="B17" s="3"/>
      <c r="C17" s="75" t="s">
        <v>16</v>
      </c>
      <c r="D17" s="76"/>
      <c r="E17" s="77"/>
      <c r="F17" s="78" t="s">
        <v>17</v>
      </c>
      <c r="G17" s="79"/>
      <c r="H17" s="80"/>
      <c r="I17" s="80"/>
      <c r="J17" s="81">
        <v>0.9</v>
      </c>
      <c r="K17" s="82" t="s">
        <v>14</v>
      </c>
      <c r="L17" s="83">
        <v>1</v>
      </c>
      <c r="M17" s="74"/>
      <c r="N17" s="341"/>
      <c r="O17" s="3"/>
      <c r="P17" s="395"/>
      <c r="Q17" s="396"/>
      <c r="R17" s="397"/>
      <c r="S17" s="12"/>
      <c r="T17" s="300"/>
    </row>
    <row r="18" spans="1:20" x14ac:dyDescent="0.2">
      <c r="A18" s="299"/>
      <c r="B18" s="3"/>
      <c r="C18" s="75" t="s">
        <v>18</v>
      </c>
      <c r="D18" s="76"/>
      <c r="E18" s="77"/>
      <c r="F18" s="78" t="s">
        <v>19</v>
      </c>
      <c r="G18" s="79"/>
      <c r="H18" s="80"/>
      <c r="I18" s="80"/>
      <c r="J18" s="384">
        <v>0.9</v>
      </c>
      <c r="K18" s="385"/>
      <c r="L18" s="386"/>
      <c r="M18" s="74"/>
      <c r="N18" s="341"/>
      <c r="O18" s="3"/>
      <c r="P18" s="395"/>
      <c r="Q18" s="396"/>
      <c r="R18" s="397"/>
      <c r="S18" s="12"/>
      <c r="T18" s="300"/>
    </row>
    <row r="19" spans="1:20" x14ac:dyDescent="0.2">
      <c r="A19" s="299"/>
      <c r="B19" s="3"/>
      <c r="C19" s="75"/>
      <c r="D19" s="76"/>
      <c r="E19" s="77"/>
      <c r="F19" s="78" t="s">
        <v>20</v>
      </c>
      <c r="G19" s="79"/>
      <c r="H19" s="80"/>
      <c r="I19" s="80"/>
      <c r="J19" s="384">
        <v>0.7</v>
      </c>
      <c r="K19" s="385"/>
      <c r="L19" s="386"/>
      <c r="M19" s="74"/>
      <c r="N19" s="341"/>
      <c r="O19" s="3"/>
      <c r="P19" s="395"/>
      <c r="Q19" s="396"/>
      <c r="R19" s="397"/>
      <c r="S19" s="12"/>
      <c r="T19" s="300"/>
    </row>
    <row r="20" spans="1:20" x14ac:dyDescent="0.2">
      <c r="A20" s="299"/>
      <c r="B20" s="3"/>
      <c r="C20" s="75" t="s">
        <v>21</v>
      </c>
      <c r="D20" s="76"/>
      <c r="E20" s="77"/>
      <c r="F20" s="78" t="s">
        <v>22</v>
      </c>
      <c r="G20" s="79"/>
      <c r="H20" s="80"/>
      <c r="I20" s="80"/>
      <c r="J20" s="384">
        <v>0.5</v>
      </c>
      <c r="K20" s="385"/>
      <c r="L20" s="386"/>
      <c r="M20" s="74"/>
      <c r="N20" s="341"/>
      <c r="O20" s="3"/>
      <c r="P20" s="395"/>
      <c r="Q20" s="396"/>
      <c r="R20" s="397"/>
      <c r="S20" s="12"/>
      <c r="T20" s="300"/>
    </row>
    <row r="21" spans="1:20" x14ac:dyDescent="0.2">
      <c r="A21" s="299"/>
      <c r="B21" s="3"/>
      <c r="C21" s="75" t="s">
        <v>23</v>
      </c>
      <c r="D21" s="76"/>
      <c r="E21" s="77"/>
      <c r="F21" s="78" t="s">
        <v>24</v>
      </c>
      <c r="G21" s="79"/>
      <c r="H21" s="80"/>
      <c r="I21" s="80"/>
      <c r="J21" s="384">
        <v>0.3</v>
      </c>
      <c r="K21" s="385"/>
      <c r="L21" s="386"/>
      <c r="M21" s="74"/>
      <c r="N21" s="341"/>
      <c r="O21" s="3"/>
      <c r="P21" s="395"/>
      <c r="Q21" s="396"/>
      <c r="R21" s="397"/>
      <c r="S21" s="12"/>
      <c r="T21" s="300"/>
    </row>
    <row r="22" spans="1:20" x14ac:dyDescent="0.2">
      <c r="A22" s="299"/>
      <c r="B22" s="3"/>
      <c r="C22" s="75" t="s">
        <v>25</v>
      </c>
      <c r="D22" s="76"/>
      <c r="E22" s="77"/>
      <c r="F22" s="78" t="s">
        <v>26</v>
      </c>
      <c r="G22" s="79"/>
      <c r="H22" s="80"/>
      <c r="I22" s="80"/>
      <c r="J22" s="384">
        <v>0.9</v>
      </c>
      <c r="K22" s="385"/>
      <c r="L22" s="386"/>
      <c r="M22" s="74"/>
      <c r="N22" s="341"/>
      <c r="O22" s="3"/>
      <c r="P22" s="395"/>
      <c r="Q22" s="396"/>
      <c r="R22" s="397"/>
      <c r="S22" s="12"/>
      <c r="T22" s="300"/>
    </row>
    <row r="23" spans="1:20" x14ac:dyDescent="0.2">
      <c r="A23" s="299"/>
      <c r="B23" s="3"/>
      <c r="C23" s="75"/>
      <c r="D23" s="76"/>
      <c r="E23" s="77"/>
      <c r="F23" s="78" t="s">
        <v>27</v>
      </c>
      <c r="G23" s="79"/>
      <c r="H23" s="80"/>
      <c r="I23" s="80"/>
      <c r="J23" s="384">
        <v>0.75</v>
      </c>
      <c r="K23" s="385"/>
      <c r="L23" s="386"/>
      <c r="M23" s="74"/>
      <c r="N23" s="341"/>
      <c r="O23" s="3"/>
      <c r="P23" s="395"/>
      <c r="Q23" s="396"/>
      <c r="R23" s="397"/>
      <c r="S23" s="12"/>
      <c r="T23" s="300"/>
    </row>
    <row r="24" spans="1:20" x14ac:dyDescent="0.2">
      <c r="A24" s="299"/>
      <c r="B24" s="3"/>
      <c r="C24" s="75"/>
      <c r="D24" s="76"/>
      <c r="E24" s="77"/>
      <c r="F24" s="78" t="s">
        <v>28</v>
      </c>
      <c r="G24" s="79"/>
      <c r="H24" s="80"/>
      <c r="I24" s="80"/>
      <c r="J24" s="384">
        <v>0.6</v>
      </c>
      <c r="K24" s="385"/>
      <c r="L24" s="386"/>
      <c r="M24" s="74"/>
      <c r="N24" s="341"/>
      <c r="O24" s="3"/>
      <c r="P24" s="395"/>
      <c r="Q24" s="396"/>
      <c r="R24" s="397"/>
      <c r="S24" s="12"/>
      <c r="T24" s="300"/>
    </row>
    <row r="25" spans="1:20" x14ac:dyDescent="0.2">
      <c r="A25" s="299"/>
      <c r="B25" s="3"/>
      <c r="C25" s="75"/>
      <c r="D25" s="76"/>
      <c r="E25" s="77"/>
      <c r="F25" s="78" t="s">
        <v>29</v>
      </c>
      <c r="G25" s="79"/>
      <c r="H25" s="80"/>
      <c r="I25" s="80"/>
      <c r="J25" s="384">
        <v>0.5</v>
      </c>
      <c r="K25" s="385"/>
      <c r="L25" s="386"/>
      <c r="M25" s="74"/>
      <c r="N25" s="341"/>
      <c r="O25" s="3"/>
      <c r="P25" s="395"/>
      <c r="Q25" s="396"/>
      <c r="R25" s="397"/>
      <c r="S25" s="12"/>
      <c r="T25" s="300"/>
    </row>
    <row r="26" spans="1:20" x14ac:dyDescent="0.2">
      <c r="A26" s="299"/>
      <c r="B26" s="3"/>
      <c r="C26" s="75"/>
      <c r="D26" s="76"/>
      <c r="E26" s="77"/>
      <c r="F26" s="78" t="s">
        <v>30</v>
      </c>
      <c r="G26" s="79"/>
      <c r="H26" s="80"/>
      <c r="I26" s="80"/>
      <c r="J26" s="384">
        <v>0.3</v>
      </c>
      <c r="K26" s="385"/>
      <c r="L26" s="386"/>
      <c r="M26" s="74"/>
      <c r="N26" s="341"/>
      <c r="O26" s="3"/>
      <c r="P26" s="395"/>
      <c r="Q26" s="396"/>
      <c r="R26" s="397"/>
      <c r="S26" s="12"/>
      <c r="T26" s="300"/>
    </row>
    <row r="27" spans="1:20" x14ac:dyDescent="0.2">
      <c r="A27" s="299"/>
      <c r="B27" s="3"/>
      <c r="C27" s="75"/>
      <c r="D27" s="76"/>
      <c r="E27" s="77"/>
      <c r="F27" s="78" t="s">
        <v>31</v>
      </c>
      <c r="G27" s="79"/>
      <c r="H27" s="80"/>
      <c r="I27" s="80"/>
      <c r="J27" s="384">
        <v>0.25</v>
      </c>
      <c r="K27" s="385"/>
      <c r="L27" s="386"/>
      <c r="M27" s="74"/>
      <c r="N27" s="341"/>
      <c r="O27" s="3"/>
      <c r="P27" s="395"/>
      <c r="Q27" s="396"/>
      <c r="R27" s="397"/>
      <c r="S27" s="12"/>
      <c r="T27" s="300"/>
    </row>
    <row r="28" spans="1:20" x14ac:dyDescent="0.2">
      <c r="A28" s="299"/>
      <c r="B28" s="3"/>
      <c r="C28" s="75"/>
      <c r="D28" s="76"/>
      <c r="E28" s="77"/>
      <c r="F28" s="78" t="s">
        <v>32</v>
      </c>
      <c r="G28" s="79"/>
      <c r="H28" s="80"/>
      <c r="I28" s="80"/>
      <c r="J28" s="384">
        <v>0.15</v>
      </c>
      <c r="K28" s="385"/>
      <c r="L28" s="386"/>
      <c r="M28" s="74"/>
      <c r="N28" s="341"/>
      <c r="O28" s="3"/>
      <c r="P28" s="395"/>
      <c r="Q28" s="396"/>
      <c r="R28" s="397"/>
      <c r="S28" s="12"/>
      <c r="T28" s="300"/>
    </row>
    <row r="29" spans="1:20" x14ac:dyDescent="0.2">
      <c r="A29" s="299"/>
      <c r="B29" s="3"/>
      <c r="C29" s="75" t="s">
        <v>33</v>
      </c>
      <c r="D29" s="76"/>
      <c r="E29" s="77"/>
      <c r="F29" s="78" t="s">
        <v>34</v>
      </c>
      <c r="G29" s="79"/>
      <c r="H29" s="80"/>
      <c r="I29" s="80"/>
      <c r="J29" s="384">
        <v>0.5</v>
      </c>
      <c r="K29" s="385"/>
      <c r="L29" s="386"/>
      <c r="M29" s="74"/>
      <c r="N29" s="341"/>
      <c r="O29" s="3"/>
      <c r="P29" s="395"/>
      <c r="Q29" s="396"/>
      <c r="R29" s="397"/>
      <c r="S29" s="12"/>
      <c r="T29" s="300"/>
    </row>
    <row r="30" spans="1:20" x14ac:dyDescent="0.2">
      <c r="A30" s="299"/>
      <c r="B30" s="3"/>
      <c r="C30" s="75" t="s">
        <v>35</v>
      </c>
      <c r="D30" s="76"/>
      <c r="E30" s="77"/>
      <c r="F30" s="78" t="s">
        <v>36</v>
      </c>
      <c r="G30" s="79"/>
      <c r="H30" s="80"/>
      <c r="I30" s="80"/>
      <c r="J30" s="384">
        <v>0.4</v>
      </c>
      <c r="K30" s="385"/>
      <c r="L30" s="386"/>
      <c r="M30" s="74"/>
      <c r="N30" s="341"/>
      <c r="O30" s="3"/>
      <c r="P30" s="395"/>
      <c r="Q30" s="396"/>
      <c r="R30" s="397"/>
      <c r="S30" s="12"/>
      <c r="T30" s="300"/>
    </row>
    <row r="31" spans="1:20" x14ac:dyDescent="0.2">
      <c r="A31" s="299"/>
      <c r="B31" s="3"/>
      <c r="C31" s="75"/>
      <c r="D31" s="76"/>
      <c r="E31" s="77"/>
      <c r="F31" s="78" t="s">
        <v>37</v>
      </c>
      <c r="G31" s="79"/>
      <c r="H31" s="80"/>
      <c r="I31" s="80"/>
      <c r="J31" s="384">
        <v>0.3</v>
      </c>
      <c r="K31" s="385"/>
      <c r="L31" s="386"/>
      <c r="M31" s="74"/>
      <c r="N31" s="341"/>
      <c r="O31" s="3"/>
      <c r="P31" s="395"/>
      <c r="Q31" s="396"/>
      <c r="R31" s="397"/>
      <c r="S31" s="12"/>
      <c r="T31" s="300"/>
    </row>
    <row r="32" spans="1:20" x14ac:dyDescent="0.2">
      <c r="A32" s="299"/>
      <c r="B32" s="3"/>
      <c r="C32" s="75" t="s">
        <v>38</v>
      </c>
      <c r="D32" s="76"/>
      <c r="E32" s="77"/>
      <c r="F32" s="78" t="s">
        <v>39</v>
      </c>
      <c r="G32" s="79"/>
      <c r="H32" s="80"/>
      <c r="I32" s="80"/>
      <c r="J32" s="81">
        <v>0</v>
      </c>
      <c r="K32" s="82" t="s">
        <v>14</v>
      </c>
      <c r="L32" s="83">
        <v>0.1</v>
      </c>
      <c r="M32" s="74"/>
      <c r="N32" s="341"/>
      <c r="O32" s="3"/>
      <c r="P32" s="395"/>
      <c r="Q32" s="396"/>
      <c r="R32" s="397"/>
      <c r="S32" s="12"/>
      <c r="T32" s="300"/>
    </row>
    <row r="33" spans="1:20" x14ac:dyDescent="0.2">
      <c r="A33" s="299"/>
      <c r="B33" s="3"/>
      <c r="C33" s="84"/>
      <c r="D33" s="85"/>
      <c r="E33" s="86"/>
      <c r="F33" s="87" t="s">
        <v>40</v>
      </c>
      <c r="G33" s="88"/>
      <c r="H33" s="89"/>
      <c r="I33" s="89"/>
      <c r="J33" s="90">
        <v>0.1</v>
      </c>
      <c r="K33" s="91" t="s">
        <v>14</v>
      </c>
      <c r="L33" s="92">
        <v>0.3</v>
      </c>
      <c r="M33" s="74"/>
      <c r="N33" s="341"/>
      <c r="O33" s="3"/>
      <c r="P33" s="398"/>
      <c r="Q33" s="399"/>
      <c r="R33" s="400"/>
      <c r="S33" s="12"/>
      <c r="T33" s="300"/>
    </row>
    <row r="34" spans="1:20" ht="12.75" customHeight="1" x14ac:dyDescent="0.2">
      <c r="A34" s="299"/>
      <c r="B34" s="35"/>
      <c r="C34" s="93"/>
      <c r="D34" s="93"/>
      <c r="E34" s="94"/>
      <c r="F34" s="93"/>
      <c r="G34" s="38"/>
      <c r="H34" s="40"/>
      <c r="I34" s="40"/>
      <c r="J34" s="94"/>
      <c r="K34" s="95"/>
      <c r="L34" s="96"/>
      <c r="M34" s="97"/>
      <c r="N34" s="341"/>
      <c r="O34" s="35"/>
      <c r="P34" s="57"/>
      <c r="Q34" s="57"/>
      <c r="R34" s="57"/>
      <c r="S34" s="54"/>
      <c r="T34" s="300"/>
    </row>
    <row r="35" spans="1:20" x14ac:dyDescent="0.2">
      <c r="A35" s="331"/>
      <c r="B35" s="310"/>
      <c r="C35" s="310"/>
      <c r="D35" s="310"/>
      <c r="E35" s="310"/>
      <c r="F35" s="310"/>
      <c r="G35" s="310"/>
      <c r="H35" s="310"/>
      <c r="I35" s="310"/>
      <c r="J35" s="310"/>
      <c r="K35" s="310"/>
      <c r="L35" s="310"/>
      <c r="M35" s="310"/>
      <c r="N35" s="310"/>
      <c r="O35" s="310"/>
      <c r="P35" s="310"/>
      <c r="Q35" s="310"/>
      <c r="R35" s="310"/>
      <c r="S35" s="310"/>
      <c r="T35" s="321"/>
    </row>
    <row r="36" spans="1:20" hidden="1" x14ac:dyDescent="0.2">
      <c r="A36" s="41"/>
      <c r="B36" s="41"/>
      <c r="C36" s="41"/>
      <c r="D36" s="41"/>
      <c r="E36" s="41"/>
      <c r="F36" s="41"/>
      <c r="G36" s="41"/>
      <c r="H36" s="41"/>
      <c r="I36" s="41"/>
      <c r="J36" s="41"/>
      <c r="K36" s="41"/>
      <c r="L36" s="41"/>
      <c r="M36" s="41"/>
      <c r="N36" s="41"/>
      <c r="O36" s="41"/>
      <c r="P36" s="41"/>
      <c r="Q36" s="41"/>
      <c r="R36" s="41"/>
      <c r="S36" s="41"/>
    </row>
  </sheetData>
  <sheetProtection password="C624" sheet="1" objects="1" scenarios="1" selectLockedCells="1"/>
  <mergeCells count="18">
    <mergeCell ref="R1:S1"/>
    <mergeCell ref="J14:L14"/>
    <mergeCell ref="C6:R9"/>
    <mergeCell ref="P14:R33"/>
    <mergeCell ref="J18:L18"/>
    <mergeCell ref="J19:L19"/>
    <mergeCell ref="J20:L20"/>
    <mergeCell ref="J21:L21"/>
    <mergeCell ref="J22:L22"/>
    <mergeCell ref="J23:L23"/>
    <mergeCell ref="J24:L24"/>
    <mergeCell ref="J29:L29"/>
    <mergeCell ref="J30:L30"/>
    <mergeCell ref="J31:L31"/>
    <mergeCell ref="J25:L25"/>
    <mergeCell ref="J26:L26"/>
    <mergeCell ref="J27:L27"/>
    <mergeCell ref="J28:L28"/>
  </mergeCells>
  <phoneticPr fontId="3" type="noConversion"/>
  <pageMargins left="0.78740157480314965" right="0.78740157480314965" top="0.98425196850393704" bottom="0.98425196850393704" header="0.51181102362204722" footer="0.51181102362204722"/>
  <pageSetup paperSize="9" scale="95" orientation="landscape" blackAndWhite="1" r:id="rId1"/>
  <headerFooter alignWithMargins="0">
    <oddFooter>&amp;L&amp;D&amp;R&amp;P von &amp;N</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tabColor indexed="17"/>
    <pageSetUpPr autoPageBreaks="0" fitToPage="1"/>
  </sheetPr>
  <dimension ref="A1:T38"/>
  <sheetViews>
    <sheetView showGridLines="0" showRowColHeaders="0" workbookViewId="0">
      <selection activeCell="H21" sqref="H21"/>
    </sheetView>
  </sheetViews>
  <sheetFormatPr baseColWidth="10" defaultColWidth="0" defaultRowHeight="12.75" zeroHeight="1" x14ac:dyDescent="0.2"/>
  <cols>
    <col min="1" max="1" width="8.7109375" style="291" customWidth="1"/>
    <col min="2" max="2" width="2.7109375" style="291" customWidth="1"/>
    <col min="3" max="3" width="13.28515625" style="291" customWidth="1"/>
    <col min="4" max="10" width="8.7109375" style="291" customWidth="1"/>
    <col min="11" max="13" width="2.7109375" style="291" customWidth="1"/>
    <col min="14" max="17" width="8.7109375" style="291" customWidth="1"/>
    <col min="18" max="18" width="2.7109375" style="291" customWidth="1"/>
    <col min="19" max="19" width="8.7109375" style="291" customWidth="1"/>
    <col min="20" max="20" width="1.5703125" style="289" customWidth="1"/>
    <col min="21" max="16384" width="11.42578125" hidden="1"/>
  </cols>
  <sheetData>
    <row r="1" spans="1:20" x14ac:dyDescent="0.2">
      <c r="A1" s="296"/>
      <c r="B1" s="297"/>
      <c r="C1" s="297"/>
      <c r="D1" s="297"/>
      <c r="E1" s="297"/>
      <c r="F1" s="297"/>
      <c r="G1" s="297"/>
      <c r="H1" s="297"/>
      <c r="I1" s="297"/>
      <c r="J1" s="297"/>
      <c r="K1" s="297"/>
      <c r="L1" s="297"/>
      <c r="M1" s="297"/>
      <c r="N1" s="297"/>
      <c r="O1" s="297"/>
      <c r="P1" s="297"/>
      <c r="Q1" s="383" t="s">
        <v>187</v>
      </c>
      <c r="R1" s="383"/>
      <c r="S1" s="298"/>
    </row>
    <row r="2" spans="1:20" ht="15.75" x14ac:dyDescent="0.25">
      <c r="A2" s="299"/>
      <c r="B2" s="4"/>
      <c r="C2" s="5" t="s">
        <v>41</v>
      </c>
      <c r="D2" s="98"/>
      <c r="E2" s="98"/>
      <c r="F2" s="98"/>
      <c r="G2" s="6"/>
      <c r="H2" s="6"/>
      <c r="I2" s="6"/>
      <c r="J2" s="6"/>
      <c r="K2" s="6"/>
      <c r="L2" s="6"/>
      <c r="M2" s="6"/>
      <c r="N2" s="99"/>
      <c r="O2" s="99"/>
      <c r="P2" s="99"/>
      <c r="Q2" s="99"/>
      <c r="R2" s="100"/>
      <c r="S2" s="300"/>
    </row>
    <row r="3" spans="1:20" x14ac:dyDescent="0.2">
      <c r="A3" s="299"/>
      <c r="S3" s="300"/>
    </row>
    <row r="4" spans="1:20" x14ac:dyDescent="0.2">
      <c r="A4" s="299"/>
      <c r="B4" s="1"/>
      <c r="C4" s="9" t="s">
        <v>6</v>
      </c>
      <c r="D4" s="43"/>
      <c r="E4" s="43"/>
      <c r="F4" s="43"/>
      <c r="G4" s="43"/>
      <c r="H4" s="43"/>
      <c r="I4" s="43"/>
      <c r="J4" s="43"/>
      <c r="K4" s="101"/>
      <c r="L4" s="325"/>
      <c r="M4" s="102"/>
      <c r="N4" s="9" t="s">
        <v>9</v>
      </c>
      <c r="O4" s="58"/>
      <c r="P4" s="2"/>
      <c r="Q4" s="2"/>
      <c r="R4" s="10"/>
      <c r="S4" s="300"/>
    </row>
    <row r="5" spans="1:20" x14ac:dyDescent="0.2">
      <c r="A5" s="299"/>
      <c r="B5" s="3"/>
      <c r="C5" s="59"/>
      <c r="D5" s="45"/>
      <c r="E5" s="45"/>
      <c r="F5" s="45"/>
      <c r="G5" s="45"/>
      <c r="H5" s="45"/>
      <c r="I5" s="45"/>
      <c r="J5" s="45"/>
      <c r="K5" s="103"/>
      <c r="L5" s="325"/>
      <c r="M5" s="44"/>
      <c r="N5" s="59"/>
      <c r="O5" s="11"/>
      <c r="P5" s="8"/>
      <c r="Q5" s="8"/>
      <c r="R5" s="12"/>
      <c r="S5" s="300"/>
    </row>
    <row r="6" spans="1:20" ht="12.75" customHeight="1" x14ac:dyDescent="0.2">
      <c r="A6" s="299"/>
      <c r="B6" s="3"/>
      <c r="C6" s="391" t="s">
        <v>178</v>
      </c>
      <c r="D6" s="403"/>
      <c r="E6" s="403"/>
      <c r="F6" s="403"/>
      <c r="G6" s="403"/>
      <c r="H6" s="403"/>
      <c r="I6" s="403"/>
      <c r="J6" s="403"/>
      <c r="K6" s="228"/>
      <c r="L6" s="325"/>
      <c r="M6" s="44"/>
      <c r="N6" s="392"/>
      <c r="O6" s="393"/>
      <c r="P6" s="393"/>
      <c r="Q6" s="394"/>
      <c r="R6" s="12"/>
      <c r="S6" s="300"/>
    </row>
    <row r="7" spans="1:20" x14ac:dyDescent="0.2">
      <c r="A7" s="299"/>
      <c r="B7" s="3"/>
      <c r="C7" s="403"/>
      <c r="D7" s="403"/>
      <c r="E7" s="403"/>
      <c r="F7" s="403"/>
      <c r="G7" s="403"/>
      <c r="H7" s="403"/>
      <c r="I7" s="403"/>
      <c r="J7" s="403"/>
      <c r="K7" s="228"/>
      <c r="L7" s="325"/>
      <c r="M7" s="44"/>
      <c r="N7" s="395"/>
      <c r="O7" s="396"/>
      <c r="P7" s="396"/>
      <c r="Q7" s="397"/>
      <c r="R7" s="12"/>
      <c r="S7" s="300"/>
    </row>
    <row r="8" spans="1:20" x14ac:dyDescent="0.2">
      <c r="A8" s="299"/>
      <c r="B8" s="3"/>
      <c r="C8" s="403"/>
      <c r="D8" s="403"/>
      <c r="E8" s="403"/>
      <c r="F8" s="403"/>
      <c r="G8" s="403"/>
      <c r="H8" s="403"/>
      <c r="I8" s="403"/>
      <c r="J8" s="403"/>
      <c r="K8" s="228"/>
      <c r="L8" s="325"/>
      <c r="M8" s="44"/>
      <c r="N8" s="395"/>
      <c r="O8" s="396"/>
      <c r="P8" s="396"/>
      <c r="Q8" s="397"/>
      <c r="R8" s="12"/>
      <c r="S8" s="300"/>
    </row>
    <row r="9" spans="1:20" x14ac:dyDescent="0.2">
      <c r="A9" s="299"/>
      <c r="B9" s="3"/>
      <c r="C9" s="403"/>
      <c r="D9" s="403"/>
      <c r="E9" s="403"/>
      <c r="F9" s="403"/>
      <c r="G9" s="403"/>
      <c r="H9" s="403"/>
      <c r="I9" s="403"/>
      <c r="J9" s="403"/>
      <c r="K9" s="228"/>
      <c r="L9" s="325"/>
      <c r="M9" s="44"/>
      <c r="N9" s="395"/>
      <c r="O9" s="396"/>
      <c r="P9" s="396"/>
      <c r="Q9" s="397"/>
      <c r="R9" s="12"/>
      <c r="S9" s="300"/>
      <c r="T9" s="322"/>
    </row>
    <row r="10" spans="1:20" x14ac:dyDescent="0.2">
      <c r="A10" s="299"/>
      <c r="B10" s="3"/>
      <c r="C10" s="403"/>
      <c r="D10" s="403"/>
      <c r="E10" s="403"/>
      <c r="F10" s="403"/>
      <c r="G10" s="403"/>
      <c r="H10" s="403"/>
      <c r="I10" s="403"/>
      <c r="J10" s="403"/>
      <c r="K10" s="228"/>
      <c r="L10" s="325"/>
      <c r="M10" s="44"/>
      <c r="N10" s="395"/>
      <c r="O10" s="396"/>
      <c r="P10" s="396"/>
      <c r="Q10" s="397"/>
      <c r="R10" s="12"/>
      <c r="S10" s="300"/>
    </row>
    <row r="11" spans="1:20" x14ac:dyDescent="0.2">
      <c r="A11" s="299"/>
      <c r="B11" s="35"/>
      <c r="C11" s="404"/>
      <c r="D11" s="404"/>
      <c r="E11" s="404"/>
      <c r="F11" s="404"/>
      <c r="G11" s="404"/>
      <c r="H11" s="404"/>
      <c r="I11" s="404"/>
      <c r="J11" s="404"/>
      <c r="K11" s="229"/>
      <c r="L11" s="325"/>
      <c r="M11" s="44"/>
      <c r="N11" s="395"/>
      <c r="O11" s="396"/>
      <c r="P11" s="396"/>
      <c r="Q11" s="397"/>
      <c r="R11" s="12"/>
      <c r="S11" s="300"/>
    </row>
    <row r="12" spans="1:20" x14ac:dyDescent="0.2">
      <c r="A12" s="299"/>
      <c r="B12" s="323"/>
      <c r="C12" s="324"/>
      <c r="D12" s="324"/>
      <c r="E12" s="324"/>
      <c r="F12" s="324"/>
      <c r="G12" s="324"/>
      <c r="H12" s="324"/>
      <c r="I12" s="324"/>
      <c r="J12" s="324"/>
      <c r="K12" s="325"/>
      <c r="L12" s="325"/>
      <c r="M12" s="44"/>
      <c r="N12" s="395"/>
      <c r="O12" s="396"/>
      <c r="P12" s="396"/>
      <c r="Q12" s="397"/>
      <c r="R12" s="12"/>
      <c r="S12" s="300"/>
    </row>
    <row r="13" spans="1:20" x14ac:dyDescent="0.2">
      <c r="A13" s="299"/>
      <c r="C13" s="325"/>
      <c r="D13" s="325"/>
      <c r="E13" s="325"/>
      <c r="F13" s="325"/>
      <c r="G13" s="325"/>
      <c r="H13" s="325"/>
      <c r="I13" s="325"/>
      <c r="J13" s="325"/>
      <c r="K13" s="325"/>
      <c r="L13" s="325"/>
      <c r="M13" s="44"/>
      <c r="N13" s="395"/>
      <c r="O13" s="396"/>
      <c r="P13" s="396"/>
      <c r="Q13" s="397"/>
      <c r="R13" s="12"/>
      <c r="S13" s="300"/>
    </row>
    <row r="14" spans="1:20" x14ac:dyDescent="0.2">
      <c r="A14" s="299"/>
      <c r="B14" s="1"/>
      <c r="C14" s="9" t="s">
        <v>42</v>
      </c>
      <c r="D14" s="2"/>
      <c r="E14" s="2"/>
      <c r="F14" s="2"/>
      <c r="G14" s="2"/>
      <c r="H14" s="2"/>
      <c r="I14" s="2"/>
      <c r="J14" s="2"/>
      <c r="K14" s="10"/>
      <c r="M14" s="3"/>
      <c r="N14" s="395"/>
      <c r="O14" s="396"/>
      <c r="P14" s="396"/>
      <c r="Q14" s="397"/>
      <c r="R14" s="12"/>
      <c r="S14" s="300"/>
    </row>
    <row r="15" spans="1:20" x14ac:dyDescent="0.2">
      <c r="A15" s="299"/>
      <c r="B15" s="3"/>
      <c r="C15" s="8"/>
      <c r="D15" s="8"/>
      <c r="E15" s="8"/>
      <c r="F15" s="8"/>
      <c r="G15" s="8"/>
      <c r="H15" s="8"/>
      <c r="I15" s="8"/>
      <c r="J15" s="8"/>
      <c r="K15" s="12"/>
      <c r="M15" s="3"/>
      <c r="N15" s="395"/>
      <c r="O15" s="396"/>
      <c r="P15" s="396"/>
      <c r="Q15" s="397"/>
      <c r="R15" s="12"/>
      <c r="S15" s="300"/>
    </row>
    <row r="16" spans="1:20" ht="14.25" x14ac:dyDescent="0.25">
      <c r="A16" s="299"/>
      <c r="B16" s="3"/>
      <c r="C16" s="405" t="s">
        <v>101</v>
      </c>
      <c r="D16" s="406"/>
      <c r="E16" s="406"/>
      <c r="F16" s="406"/>
      <c r="G16" s="406"/>
      <c r="H16" s="406"/>
      <c r="I16" s="104" t="s">
        <v>102</v>
      </c>
      <c r="J16" s="63" t="s">
        <v>103</v>
      </c>
      <c r="K16" s="103"/>
      <c r="L16" s="326"/>
      <c r="M16" s="105"/>
      <c r="N16" s="395"/>
      <c r="O16" s="396"/>
      <c r="P16" s="396"/>
      <c r="Q16" s="397"/>
      <c r="R16" s="12"/>
      <c r="S16" s="300"/>
    </row>
    <row r="17" spans="1:19" x14ac:dyDescent="0.2">
      <c r="A17" s="299"/>
      <c r="B17" s="3"/>
      <c r="C17" s="105"/>
      <c r="D17" s="407" t="s">
        <v>43</v>
      </c>
      <c r="E17" s="408"/>
      <c r="F17" s="408"/>
      <c r="G17" s="408"/>
      <c r="H17" s="106" t="s">
        <v>44</v>
      </c>
      <c r="I17" s="107" t="s">
        <v>45</v>
      </c>
      <c r="J17" s="108" t="s">
        <v>44</v>
      </c>
      <c r="K17" s="103"/>
      <c r="L17" s="326"/>
      <c r="M17" s="105"/>
      <c r="N17" s="395"/>
      <c r="O17" s="396"/>
      <c r="P17" s="396"/>
      <c r="Q17" s="397"/>
      <c r="R17" s="12"/>
      <c r="S17" s="300"/>
    </row>
    <row r="18" spans="1:19" x14ac:dyDescent="0.2">
      <c r="A18" s="299"/>
      <c r="B18" s="3"/>
      <c r="C18" s="109" t="s">
        <v>46</v>
      </c>
      <c r="D18" s="110"/>
      <c r="E18" s="111"/>
      <c r="F18" s="111"/>
      <c r="G18" s="112"/>
      <c r="H18" s="273">
        <f>SUM(H20:H34)</f>
        <v>5000</v>
      </c>
      <c r="I18" s="113">
        <f>(I20*H20+I21*H21+I22*H22+I23*H23+I24*H24+I25*H25+I26*H26+I27*H27+I29*H28+I29*H29+I30*H30+I31*H31+I32*H32+I33*H33+I34*H34)/(H20+H21+H22+H23+H24+H25+H26+H27+H28+H29+H30+H31+H32+H33+H34)</f>
        <v>1</v>
      </c>
      <c r="J18" s="274">
        <f>SUM(J20:J34)</f>
        <v>5000</v>
      </c>
      <c r="K18" s="103"/>
      <c r="L18" s="327"/>
      <c r="M18" s="114"/>
      <c r="N18" s="398"/>
      <c r="O18" s="399"/>
      <c r="P18" s="399"/>
      <c r="Q18" s="400"/>
      <c r="R18" s="12"/>
      <c r="S18" s="300"/>
    </row>
    <row r="19" spans="1:19" ht="3.95" customHeight="1" x14ac:dyDescent="0.2">
      <c r="A19" s="299"/>
      <c r="B19" s="3"/>
      <c r="C19" s="115"/>
      <c r="D19" s="116"/>
      <c r="E19" s="116"/>
      <c r="F19" s="116"/>
      <c r="G19" s="116"/>
      <c r="H19" s="117"/>
      <c r="I19" s="117"/>
      <c r="J19" s="275"/>
      <c r="K19" s="103"/>
      <c r="L19" s="327"/>
      <c r="M19" s="118"/>
      <c r="N19" s="230"/>
      <c r="O19" s="230"/>
      <c r="P19" s="230"/>
      <c r="Q19" s="230"/>
      <c r="R19" s="54"/>
      <c r="S19" s="300"/>
    </row>
    <row r="20" spans="1:19" x14ac:dyDescent="0.2">
      <c r="A20" s="299"/>
      <c r="B20" s="3"/>
      <c r="C20" s="119" t="s">
        <v>47</v>
      </c>
      <c r="D20" s="409" t="s">
        <v>186</v>
      </c>
      <c r="E20" s="409"/>
      <c r="F20" s="409"/>
      <c r="G20" s="409"/>
      <c r="H20" s="246">
        <v>5000</v>
      </c>
      <c r="I20" s="246">
        <v>1</v>
      </c>
      <c r="J20" s="276">
        <f>IF(H20="","",H20*I20)</f>
        <v>5000</v>
      </c>
      <c r="K20" s="103"/>
      <c r="L20" s="328"/>
      <c r="M20" s="328"/>
      <c r="N20" s="330"/>
      <c r="O20" s="330"/>
      <c r="P20" s="330"/>
      <c r="Q20" s="330"/>
      <c r="S20" s="300"/>
    </row>
    <row r="21" spans="1:19" x14ac:dyDescent="0.2">
      <c r="A21" s="299"/>
      <c r="B21" s="3"/>
      <c r="C21" s="120" t="s">
        <v>48</v>
      </c>
      <c r="D21" s="401"/>
      <c r="E21" s="401"/>
      <c r="F21" s="401"/>
      <c r="G21" s="401"/>
      <c r="H21" s="247"/>
      <c r="I21" s="247"/>
      <c r="J21" s="276" t="str">
        <f t="shared" ref="J21:J34" si="0">IF(H21="","",H21*I21)</f>
        <v/>
      </c>
      <c r="K21" s="103"/>
      <c r="L21" s="328"/>
      <c r="M21" s="121"/>
      <c r="N21" s="2"/>
      <c r="O21" s="43"/>
      <c r="P21" s="43"/>
      <c r="Q21" s="43"/>
      <c r="R21" s="10"/>
      <c r="S21" s="300"/>
    </row>
    <row r="22" spans="1:19" x14ac:dyDescent="0.2">
      <c r="A22" s="299"/>
      <c r="B22" s="3"/>
      <c r="C22" s="120" t="s">
        <v>49</v>
      </c>
      <c r="D22" s="401"/>
      <c r="E22" s="401"/>
      <c r="F22" s="401"/>
      <c r="G22" s="401"/>
      <c r="H22" s="247"/>
      <c r="I22" s="247"/>
      <c r="J22" s="276" t="str">
        <f t="shared" si="0"/>
        <v/>
      </c>
      <c r="K22" s="103"/>
      <c r="L22" s="328"/>
      <c r="M22" s="122"/>
      <c r="N22" s="8"/>
      <c r="O22" s="45"/>
      <c r="P22" s="45"/>
      <c r="Q22" s="45"/>
      <c r="R22" s="12"/>
      <c r="S22" s="300"/>
    </row>
    <row r="23" spans="1:19" x14ac:dyDescent="0.2">
      <c r="A23" s="299"/>
      <c r="B23" s="3"/>
      <c r="C23" s="120" t="s">
        <v>50</v>
      </c>
      <c r="D23" s="401"/>
      <c r="E23" s="401"/>
      <c r="F23" s="401"/>
      <c r="G23" s="401"/>
      <c r="H23" s="247"/>
      <c r="I23" s="247"/>
      <c r="J23" s="276" t="str">
        <f t="shared" si="0"/>
        <v/>
      </c>
      <c r="K23" s="103"/>
      <c r="L23" s="328"/>
      <c r="M23" s="122"/>
      <c r="N23" s="8"/>
      <c r="O23" s="45"/>
      <c r="P23" s="45"/>
      <c r="Q23" s="45"/>
      <c r="R23" s="12"/>
      <c r="S23" s="300"/>
    </row>
    <row r="24" spans="1:19" x14ac:dyDescent="0.2">
      <c r="A24" s="299"/>
      <c r="B24" s="3"/>
      <c r="C24" s="120" t="s">
        <v>51</v>
      </c>
      <c r="D24" s="401"/>
      <c r="E24" s="401"/>
      <c r="F24" s="401"/>
      <c r="G24" s="401"/>
      <c r="H24" s="247"/>
      <c r="I24" s="247"/>
      <c r="J24" s="276" t="str">
        <f t="shared" si="0"/>
        <v/>
      </c>
      <c r="K24" s="103"/>
      <c r="L24" s="328"/>
      <c r="M24" s="122"/>
      <c r="N24" s="8"/>
      <c r="O24" s="123"/>
      <c r="P24" s="123"/>
      <c r="Q24" s="123"/>
      <c r="R24" s="12"/>
      <c r="S24" s="300"/>
    </row>
    <row r="25" spans="1:19" x14ac:dyDescent="0.2">
      <c r="A25" s="299"/>
      <c r="B25" s="3"/>
      <c r="C25" s="120" t="s">
        <v>52</v>
      </c>
      <c r="D25" s="401"/>
      <c r="E25" s="401"/>
      <c r="F25" s="401"/>
      <c r="G25" s="401"/>
      <c r="H25" s="247"/>
      <c r="I25" s="247"/>
      <c r="J25" s="276" t="str">
        <f t="shared" si="0"/>
        <v/>
      </c>
      <c r="K25" s="103"/>
      <c r="L25" s="328"/>
      <c r="M25" s="122"/>
      <c r="N25" s="8"/>
      <c r="O25" s="123"/>
      <c r="P25" s="123"/>
      <c r="Q25" s="123"/>
      <c r="R25" s="12"/>
      <c r="S25" s="300"/>
    </row>
    <row r="26" spans="1:19" x14ac:dyDescent="0.2">
      <c r="A26" s="299"/>
      <c r="B26" s="3"/>
      <c r="C26" s="120" t="s">
        <v>53</v>
      </c>
      <c r="D26" s="401"/>
      <c r="E26" s="401"/>
      <c r="F26" s="401"/>
      <c r="G26" s="401"/>
      <c r="H26" s="247"/>
      <c r="I26" s="247"/>
      <c r="J26" s="276" t="str">
        <f t="shared" si="0"/>
        <v/>
      </c>
      <c r="K26" s="103"/>
      <c r="L26" s="328"/>
      <c r="M26" s="122"/>
      <c r="N26" s="8"/>
      <c r="O26" s="123"/>
      <c r="P26" s="123"/>
      <c r="Q26" s="123"/>
      <c r="R26" s="12"/>
      <c r="S26" s="300"/>
    </row>
    <row r="27" spans="1:19" x14ac:dyDescent="0.2">
      <c r="A27" s="299"/>
      <c r="B27" s="3"/>
      <c r="C27" s="120" t="s">
        <v>54</v>
      </c>
      <c r="D27" s="401"/>
      <c r="E27" s="401"/>
      <c r="F27" s="401"/>
      <c r="G27" s="401"/>
      <c r="H27" s="247"/>
      <c r="I27" s="247"/>
      <c r="J27" s="276" t="str">
        <f t="shared" si="0"/>
        <v/>
      </c>
      <c r="K27" s="103"/>
      <c r="L27" s="328"/>
      <c r="M27" s="122"/>
      <c r="N27" s="8"/>
      <c r="O27" s="123"/>
      <c r="P27" s="123"/>
      <c r="Q27" s="123"/>
      <c r="R27" s="12"/>
      <c r="S27" s="300"/>
    </row>
    <row r="28" spans="1:19" x14ac:dyDescent="0.2">
      <c r="A28" s="299"/>
      <c r="B28" s="3"/>
      <c r="C28" s="120" t="s">
        <v>55</v>
      </c>
      <c r="D28" s="401"/>
      <c r="E28" s="401"/>
      <c r="F28" s="401"/>
      <c r="G28" s="401"/>
      <c r="H28" s="247"/>
      <c r="I28" s="247"/>
      <c r="J28" s="276" t="str">
        <f t="shared" si="0"/>
        <v/>
      </c>
      <c r="K28" s="103"/>
      <c r="L28" s="328"/>
      <c r="M28" s="122"/>
      <c r="N28" s="8"/>
      <c r="O28" s="123"/>
      <c r="P28" s="123"/>
      <c r="Q28" s="123"/>
      <c r="R28" s="12"/>
      <c r="S28" s="300"/>
    </row>
    <row r="29" spans="1:19" x14ac:dyDescent="0.2">
      <c r="A29" s="299"/>
      <c r="B29" s="3"/>
      <c r="C29" s="120" t="s">
        <v>56</v>
      </c>
      <c r="D29" s="401"/>
      <c r="E29" s="401"/>
      <c r="F29" s="401"/>
      <c r="G29" s="401"/>
      <c r="H29" s="247"/>
      <c r="I29" s="247"/>
      <c r="J29" s="276" t="str">
        <f t="shared" si="0"/>
        <v/>
      </c>
      <c r="K29" s="103"/>
      <c r="L29" s="328"/>
      <c r="M29" s="122"/>
      <c r="N29" s="8"/>
      <c r="O29" s="123"/>
      <c r="P29" s="123"/>
      <c r="Q29" s="123"/>
      <c r="R29" s="12"/>
      <c r="S29" s="300"/>
    </row>
    <row r="30" spans="1:19" x14ac:dyDescent="0.2">
      <c r="A30" s="299"/>
      <c r="B30" s="3"/>
      <c r="C30" s="120" t="s">
        <v>57</v>
      </c>
      <c r="D30" s="401"/>
      <c r="E30" s="401"/>
      <c r="F30" s="401"/>
      <c r="G30" s="401"/>
      <c r="H30" s="247"/>
      <c r="I30" s="247"/>
      <c r="J30" s="276" t="str">
        <f t="shared" si="0"/>
        <v/>
      </c>
      <c r="K30" s="103"/>
      <c r="L30" s="328"/>
      <c r="M30" s="122"/>
      <c r="N30" s="8"/>
      <c r="O30" s="123"/>
      <c r="P30" s="123"/>
      <c r="Q30" s="123"/>
      <c r="R30" s="12"/>
      <c r="S30" s="300"/>
    </row>
    <row r="31" spans="1:19" x14ac:dyDescent="0.2">
      <c r="A31" s="299"/>
      <c r="B31" s="3"/>
      <c r="C31" s="120" t="s">
        <v>58</v>
      </c>
      <c r="D31" s="401"/>
      <c r="E31" s="401"/>
      <c r="F31" s="401"/>
      <c r="G31" s="401"/>
      <c r="H31" s="247"/>
      <c r="I31" s="247"/>
      <c r="J31" s="276" t="str">
        <f t="shared" si="0"/>
        <v/>
      </c>
      <c r="K31" s="103"/>
      <c r="L31" s="328"/>
      <c r="M31" s="122"/>
      <c r="N31" s="8"/>
      <c r="O31" s="123"/>
      <c r="P31" s="123"/>
      <c r="Q31" s="123"/>
      <c r="R31" s="12"/>
      <c r="S31" s="300"/>
    </row>
    <row r="32" spans="1:19" x14ac:dyDescent="0.2">
      <c r="A32" s="299"/>
      <c r="B32" s="3"/>
      <c r="C32" s="120" t="s">
        <v>59</v>
      </c>
      <c r="D32" s="401"/>
      <c r="E32" s="401"/>
      <c r="F32" s="401"/>
      <c r="G32" s="401"/>
      <c r="H32" s="247"/>
      <c r="I32" s="247"/>
      <c r="J32" s="276" t="str">
        <f t="shared" si="0"/>
        <v/>
      </c>
      <c r="K32" s="103"/>
      <c r="L32" s="328"/>
      <c r="M32" s="122"/>
      <c r="N32" s="8"/>
      <c r="O32" s="123"/>
      <c r="P32" s="123"/>
      <c r="Q32" s="123"/>
      <c r="R32" s="12"/>
      <c r="S32" s="300"/>
    </row>
    <row r="33" spans="1:19" x14ac:dyDescent="0.2">
      <c r="A33" s="299"/>
      <c r="B33" s="3"/>
      <c r="C33" s="120" t="s">
        <v>60</v>
      </c>
      <c r="D33" s="401"/>
      <c r="E33" s="401"/>
      <c r="F33" s="401"/>
      <c r="G33" s="401"/>
      <c r="H33" s="247"/>
      <c r="I33" s="247"/>
      <c r="J33" s="276" t="str">
        <f t="shared" si="0"/>
        <v/>
      </c>
      <c r="K33" s="103"/>
      <c r="L33" s="328"/>
      <c r="M33" s="122"/>
      <c r="N33" s="8"/>
      <c r="O33" s="123"/>
      <c r="P33" s="123"/>
      <c r="Q33" s="123"/>
      <c r="R33" s="12"/>
      <c r="S33" s="300"/>
    </row>
    <row r="34" spans="1:19" x14ac:dyDescent="0.2">
      <c r="A34" s="299"/>
      <c r="B34" s="3"/>
      <c r="C34" s="124" t="s">
        <v>61</v>
      </c>
      <c r="D34" s="402"/>
      <c r="E34" s="402"/>
      <c r="F34" s="402"/>
      <c r="G34" s="402"/>
      <c r="H34" s="247"/>
      <c r="I34" s="247"/>
      <c r="J34" s="276" t="str">
        <f t="shared" si="0"/>
        <v/>
      </c>
      <c r="K34" s="103"/>
      <c r="L34" s="328"/>
      <c r="M34" s="122"/>
      <c r="N34" s="8"/>
      <c r="O34" s="123"/>
      <c r="P34" s="123"/>
      <c r="Q34" s="123"/>
      <c r="R34" s="12"/>
      <c r="S34" s="300"/>
    </row>
    <row r="35" spans="1:19" ht="12.75" customHeight="1" x14ac:dyDescent="0.2">
      <c r="A35" s="299"/>
      <c r="B35" s="35"/>
      <c r="C35" s="125"/>
      <c r="D35" s="126"/>
      <c r="E35" s="126"/>
      <c r="F35" s="126"/>
      <c r="G35" s="126"/>
      <c r="H35" s="126"/>
      <c r="I35" s="127"/>
      <c r="J35" s="128"/>
      <c r="K35" s="129"/>
      <c r="L35" s="329"/>
      <c r="M35" s="130"/>
      <c r="N35" s="40"/>
      <c r="O35" s="40"/>
      <c r="P35" s="40"/>
      <c r="Q35" s="40"/>
      <c r="R35" s="54"/>
      <c r="S35" s="300"/>
    </row>
    <row r="36" spans="1:19" ht="12.75" customHeight="1" x14ac:dyDescent="0.2">
      <c r="A36" s="331"/>
      <c r="B36" s="310"/>
      <c r="C36" s="332"/>
      <c r="D36" s="333"/>
      <c r="E36" s="333"/>
      <c r="F36" s="333"/>
      <c r="G36" s="333"/>
      <c r="H36" s="333"/>
      <c r="I36" s="334"/>
      <c r="J36" s="335"/>
      <c r="K36" s="336"/>
      <c r="L36" s="335"/>
      <c r="M36" s="335"/>
      <c r="N36" s="310"/>
      <c r="O36" s="310"/>
      <c r="P36" s="310"/>
      <c r="Q36" s="310"/>
      <c r="R36" s="310"/>
      <c r="S36" s="321"/>
    </row>
    <row r="37" spans="1:19" x14ac:dyDescent="0.2">
      <c r="A37" s="297"/>
      <c r="B37" s="297"/>
      <c r="C37" s="297"/>
      <c r="D37" s="297"/>
      <c r="E37" s="297"/>
      <c r="F37" s="297"/>
      <c r="G37" s="297"/>
      <c r="H37" s="297"/>
      <c r="I37" s="297"/>
      <c r="J37" s="297"/>
      <c r="K37" s="297"/>
      <c r="L37" s="297"/>
      <c r="M37" s="297"/>
      <c r="N37" s="297"/>
      <c r="O37" s="297"/>
      <c r="P37" s="297"/>
      <c r="Q37" s="297"/>
      <c r="R37" s="297"/>
      <c r="S37" s="297"/>
    </row>
    <row r="38" spans="1:19" x14ac:dyDescent="0.2"/>
  </sheetData>
  <sheetProtection password="C624" sheet="1" objects="1" scenarios="1" selectLockedCells="1"/>
  <mergeCells count="20">
    <mergeCell ref="Q1:R1"/>
    <mergeCell ref="N6:Q18"/>
    <mergeCell ref="C16:H16"/>
    <mergeCell ref="D17:G17"/>
    <mergeCell ref="D26:G26"/>
    <mergeCell ref="D20:G20"/>
    <mergeCell ref="D21:G21"/>
    <mergeCell ref="D22:G22"/>
    <mergeCell ref="D23:G23"/>
    <mergeCell ref="D32:G32"/>
    <mergeCell ref="D33:G33"/>
    <mergeCell ref="D34:G34"/>
    <mergeCell ref="C6:J11"/>
    <mergeCell ref="D28:G28"/>
    <mergeCell ref="D29:G29"/>
    <mergeCell ref="D30:G30"/>
    <mergeCell ref="D31:G31"/>
    <mergeCell ref="D24:G24"/>
    <mergeCell ref="D25:G25"/>
    <mergeCell ref="D27:G27"/>
  </mergeCells>
  <phoneticPr fontId="3" type="noConversion"/>
  <conditionalFormatting sqref="J20:J34">
    <cfRule type="expression" dxfId="22" priority="1" stopIfTrue="1">
      <formula>$J20=""</formula>
    </cfRule>
  </conditionalFormatting>
  <dataValidations count="4">
    <dataValidation type="decimal" allowBlank="1" showInputMessage="1" showErrorMessage="1" errorTitle="Ungültiger Wert" error="DerAbflussbeiwert muss sich im Bereich von 0,00 bis 1,00 befinden._x000a_Für weitere Informationen siehe Arbeitsblatt &quot;INFO Abflussbeiwert&quot;." sqref="J35:M36">
      <formula1>0</formula1>
      <formula2>1</formula2>
    </dataValidation>
    <dataValidation type="decimal" allowBlank="1" showInputMessage="1" showErrorMessage="1" errorTitle="Ungültiger Wert" error="Dieser Wert muss im Bereich von 1 - 9999 liegen." sqref="I35 I36">
      <formula1>1</formula1>
      <formula2>9999</formula2>
    </dataValidation>
    <dataValidation type="decimal" allowBlank="1" showInputMessage="1" showErrorMessage="1" errorTitle="Ungültiger Wert" error="Dieser Wert muss im Bereich von 1 - 99.999 liegen." sqref="H20:H34">
      <formula1>1</formula1>
      <formula2>99999</formula2>
    </dataValidation>
    <dataValidation type="decimal" allowBlank="1" showInputMessage="1" showErrorMessage="1" errorTitle="Ungültiger Wert" error="DerAbflussbeiwert muss sich im Bereich von 0,00 bis 1,00 befinden." sqref="I20:I34">
      <formula1>0</formula1>
      <formula2>1</formula2>
    </dataValidation>
  </dataValidations>
  <pageMargins left="0.78740157499999996" right="0.78740157499999996" top="0.984251969" bottom="0.984251969" header="0.4921259845" footer="0.4921259845"/>
  <pageSetup paperSize="9" scale="91" orientation="landscape" blackAndWhite="1" r:id="rId1"/>
  <headerFooter alignWithMargins="0">
    <oddFooter>&amp;L&amp;D&amp;R&amp;P von &amp;N</oddFooter>
  </headerFooter>
  <ignoredErrors>
    <ignoredError sqref="I18" formula="1"/>
  </ignoredError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tabColor indexed="49"/>
    <pageSetUpPr autoPageBreaks="0" fitToPage="1"/>
  </sheetPr>
  <dimension ref="A1:AA4144"/>
  <sheetViews>
    <sheetView showGridLines="0" showRowColHeaders="0" topLeftCell="A10" workbookViewId="0">
      <selection activeCell="J19" sqref="J19"/>
    </sheetView>
  </sheetViews>
  <sheetFormatPr baseColWidth="10" defaultColWidth="0" defaultRowHeight="12.75" zeroHeight="1" x14ac:dyDescent="0.2"/>
  <cols>
    <col min="1" max="1" width="8.7109375" style="41" customWidth="1"/>
    <col min="2" max="2" width="2.7109375" style="41" customWidth="1"/>
    <col min="3" max="6" width="8.7109375" style="41" customWidth="1"/>
    <col min="7" max="8" width="2.7109375" style="41" customWidth="1"/>
    <col min="9" max="10" width="8.7109375" style="41" customWidth="1"/>
    <col min="11" max="15" width="2.7109375" style="41" customWidth="1"/>
    <col min="16" max="16" width="8.7109375" style="41" customWidth="1"/>
    <col min="17" max="18" width="2.7109375" style="41" customWidth="1"/>
    <col min="19" max="24" width="8.7109375" style="41" customWidth="1"/>
    <col min="25" max="25" width="2.7109375" style="41" customWidth="1"/>
    <col min="26" max="26" width="8.7109375" style="290" customWidth="1"/>
    <col min="27" max="27" width="1.28515625" style="290" customWidth="1"/>
    <col min="28" max="16384" width="11.42578125" style="232" hidden="1"/>
  </cols>
  <sheetData>
    <row r="1" spans="1:26" x14ac:dyDescent="0.2">
      <c r="A1" s="296"/>
      <c r="B1" s="297"/>
      <c r="C1" s="297"/>
      <c r="D1" s="297"/>
      <c r="E1" s="297"/>
      <c r="F1" s="297"/>
      <c r="G1" s="297"/>
      <c r="H1" s="297"/>
      <c r="I1" s="297"/>
      <c r="J1" s="297"/>
      <c r="K1" s="297"/>
      <c r="L1" s="297"/>
      <c r="M1" s="297"/>
      <c r="N1" s="297"/>
      <c r="O1" s="297"/>
      <c r="P1" s="297"/>
      <c r="Q1" s="297"/>
      <c r="R1" s="297"/>
      <c r="S1" s="297"/>
      <c r="T1" s="297"/>
      <c r="U1" s="297"/>
      <c r="V1" s="297"/>
      <c r="W1" s="297"/>
      <c r="X1" s="383" t="s">
        <v>188</v>
      </c>
      <c r="Y1" s="383"/>
      <c r="Z1" s="298"/>
    </row>
    <row r="2" spans="1:26" ht="15" x14ac:dyDescent="0.2">
      <c r="A2" s="299"/>
      <c r="B2" s="4"/>
      <c r="C2" s="5" t="s">
        <v>62</v>
      </c>
      <c r="D2" s="6"/>
      <c r="E2" s="6"/>
      <c r="F2" s="6"/>
      <c r="G2" s="6"/>
      <c r="H2" s="6"/>
      <c r="I2" s="6"/>
      <c r="J2" s="6"/>
      <c r="K2" s="6"/>
      <c r="L2" s="6"/>
      <c r="M2" s="6"/>
      <c r="N2" s="6"/>
      <c r="O2" s="6"/>
      <c r="P2" s="6"/>
      <c r="Q2" s="6"/>
      <c r="R2" s="6"/>
      <c r="S2" s="6"/>
      <c r="T2" s="6"/>
      <c r="U2" s="6"/>
      <c r="V2" s="6"/>
      <c r="W2" s="6"/>
      <c r="X2" s="6"/>
      <c r="Y2" s="7"/>
      <c r="Z2" s="300"/>
    </row>
    <row r="3" spans="1:26" ht="15" x14ac:dyDescent="0.2">
      <c r="A3" s="299"/>
      <c r="B3" s="291"/>
      <c r="C3" s="295"/>
      <c r="D3" s="291"/>
      <c r="E3" s="291"/>
      <c r="F3" s="291"/>
      <c r="G3" s="291"/>
      <c r="H3" s="291"/>
      <c r="I3" s="291"/>
      <c r="J3" s="291"/>
      <c r="K3" s="291"/>
      <c r="L3" s="291"/>
      <c r="M3" s="291"/>
      <c r="N3" s="291"/>
      <c r="O3" s="291"/>
      <c r="P3" s="291"/>
      <c r="Q3" s="291"/>
      <c r="R3" s="291"/>
      <c r="S3" s="291"/>
      <c r="T3" s="291"/>
      <c r="U3" s="291"/>
      <c r="V3" s="291"/>
      <c r="W3" s="291"/>
      <c r="X3" s="291"/>
      <c r="Y3" s="291"/>
      <c r="Z3" s="300"/>
    </row>
    <row r="4" spans="1:26" x14ac:dyDescent="0.2">
      <c r="A4" s="299"/>
      <c r="B4" s="1"/>
      <c r="C4" s="9" t="s">
        <v>63</v>
      </c>
      <c r="D4" s="2"/>
      <c r="E4" s="2"/>
      <c r="F4" s="2"/>
      <c r="G4" s="2"/>
      <c r="H4" s="2"/>
      <c r="I4" s="2"/>
      <c r="J4" s="2"/>
      <c r="K4" s="2"/>
      <c r="L4" s="2"/>
      <c r="M4" s="2"/>
      <c r="N4" s="2"/>
      <c r="O4" s="2"/>
      <c r="P4" s="2"/>
      <c r="Q4" s="2"/>
      <c r="R4" s="2"/>
      <c r="S4" s="2"/>
      <c r="T4" s="2"/>
      <c r="U4" s="2"/>
      <c r="V4" s="2"/>
      <c r="W4" s="2"/>
      <c r="X4" s="2"/>
      <c r="Y4" s="10"/>
      <c r="Z4" s="300"/>
    </row>
    <row r="5" spans="1:26" x14ac:dyDescent="0.2">
      <c r="A5" s="299"/>
      <c r="B5" s="3"/>
      <c r="C5" s="11"/>
      <c r="D5" s="8"/>
      <c r="E5" s="8"/>
      <c r="F5" s="8"/>
      <c r="G5" s="8"/>
      <c r="H5" s="8"/>
      <c r="I5" s="8"/>
      <c r="J5" s="8"/>
      <c r="K5" s="8"/>
      <c r="L5" s="8"/>
      <c r="M5" s="8"/>
      <c r="N5" s="8"/>
      <c r="O5" s="8"/>
      <c r="P5" s="8"/>
      <c r="Q5" s="8"/>
      <c r="R5" s="8"/>
      <c r="S5" s="8"/>
      <c r="T5" s="8"/>
      <c r="U5" s="8"/>
      <c r="V5" s="8"/>
      <c r="W5" s="8"/>
      <c r="X5" s="8"/>
      <c r="Y5" s="12"/>
      <c r="Z5" s="300"/>
    </row>
    <row r="6" spans="1:26" x14ac:dyDescent="0.2">
      <c r="A6" s="299"/>
      <c r="B6" s="3"/>
      <c r="C6" s="131" t="s">
        <v>64</v>
      </c>
      <c r="D6" s="414"/>
      <c r="E6" s="414"/>
      <c r="F6" s="414"/>
      <c r="G6" s="414"/>
      <c r="H6" s="414"/>
      <c r="I6" s="414"/>
      <c r="J6" s="413"/>
      <c r="K6" s="413"/>
      <c r="L6" s="8"/>
      <c r="M6" s="8"/>
      <c r="N6" s="8"/>
      <c r="O6" s="131" t="s">
        <v>65</v>
      </c>
      <c r="P6" s="131"/>
      <c r="Q6" s="131"/>
      <c r="R6" s="410"/>
      <c r="S6" s="411"/>
      <c r="T6" s="411"/>
      <c r="U6" s="411"/>
      <c r="V6" s="411"/>
      <c r="W6" s="411"/>
      <c r="X6" s="411"/>
      <c r="Y6" s="16"/>
      <c r="Z6" s="300"/>
    </row>
    <row r="7" spans="1:26" x14ac:dyDescent="0.2">
      <c r="A7" s="299"/>
      <c r="B7" s="3"/>
      <c r="C7" s="131" t="s">
        <v>66</v>
      </c>
      <c r="D7" s="414"/>
      <c r="E7" s="414"/>
      <c r="F7" s="414"/>
      <c r="G7" s="414"/>
      <c r="H7" s="414"/>
      <c r="I7" s="414"/>
      <c r="J7" s="413"/>
      <c r="K7" s="413"/>
      <c r="L7" s="8"/>
      <c r="M7" s="8"/>
      <c r="N7" s="8"/>
      <c r="O7" s="131" t="s">
        <v>67</v>
      </c>
      <c r="P7" s="131"/>
      <c r="Q7" s="131"/>
      <c r="R7" s="412"/>
      <c r="S7" s="413"/>
      <c r="T7" s="413"/>
      <c r="U7" s="413"/>
      <c r="V7" s="413"/>
      <c r="W7" s="413"/>
      <c r="X7" s="413"/>
      <c r="Y7" s="16"/>
      <c r="Z7" s="300"/>
    </row>
    <row r="8" spans="1:26" x14ac:dyDescent="0.2">
      <c r="A8" s="299"/>
      <c r="B8" s="3"/>
      <c r="C8" s="131" t="s">
        <v>68</v>
      </c>
      <c r="D8" s="414"/>
      <c r="E8" s="414"/>
      <c r="F8" s="414"/>
      <c r="G8" s="414"/>
      <c r="H8" s="414"/>
      <c r="I8" s="414"/>
      <c r="J8" s="413"/>
      <c r="K8" s="413"/>
      <c r="L8" s="8"/>
      <c r="M8" s="8"/>
      <c r="N8" s="8"/>
      <c r="O8" s="131" t="s">
        <v>69</v>
      </c>
      <c r="P8" s="131"/>
      <c r="Q8" s="131"/>
      <c r="R8" s="412"/>
      <c r="S8" s="413"/>
      <c r="T8" s="413"/>
      <c r="U8" s="413"/>
      <c r="V8" s="413"/>
      <c r="W8" s="413"/>
      <c r="X8" s="413"/>
      <c r="Y8" s="16"/>
      <c r="Z8" s="300"/>
    </row>
    <row r="9" spans="1:26" x14ac:dyDescent="0.2">
      <c r="A9" s="299"/>
      <c r="B9" s="35"/>
      <c r="C9" s="132"/>
      <c r="D9" s="233"/>
      <c r="E9" s="233"/>
      <c r="F9" s="233"/>
      <c r="G9" s="233"/>
      <c r="H9" s="233"/>
      <c r="I9" s="233"/>
      <c r="J9" s="132"/>
      <c r="K9" s="132"/>
      <c r="L9" s="132"/>
      <c r="M9" s="133"/>
      <c r="N9" s="133"/>
      <c r="O9" s="133"/>
      <c r="P9" s="234"/>
      <c r="Q9" s="234"/>
      <c r="R9" s="234"/>
      <c r="S9" s="234"/>
      <c r="T9" s="234"/>
      <c r="U9" s="133"/>
      <c r="V9" s="93"/>
      <c r="W9" s="93"/>
      <c r="X9" s="93"/>
      <c r="Y9" s="134"/>
      <c r="Z9" s="300"/>
    </row>
    <row r="10" spans="1:26" x14ac:dyDescent="0.2">
      <c r="A10" s="299"/>
      <c r="B10" s="291"/>
      <c r="C10" s="292"/>
      <c r="D10" s="292"/>
      <c r="E10" s="292"/>
      <c r="F10" s="291"/>
      <c r="G10" s="291"/>
      <c r="H10" s="291"/>
      <c r="I10" s="291"/>
      <c r="J10" s="292"/>
      <c r="K10" s="292"/>
      <c r="L10" s="292"/>
      <c r="M10" s="292"/>
      <c r="N10" s="292"/>
      <c r="O10" s="292"/>
      <c r="P10" s="292"/>
      <c r="Q10" s="292"/>
      <c r="R10" s="292"/>
      <c r="S10" s="292"/>
      <c r="T10" s="292"/>
      <c r="U10" s="292"/>
      <c r="V10" s="292"/>
      <c r="W10" s="292"/>
      <c r="X10" s="292"/>
      <c r="Y10" s="292"/>
      <c r="Z10" s="300"/>
    </row>
    <row r="11" spans="1:26" x14ac:dyDescent="0.2">
      <c r="A11" s="299"/>
      <c r="B11" s="1"/>
      <c r="C11" s="9" t="s">
        <v>42</v>
      </c>
      <c r="D11" s="135"/>
      <c r="E11" s="135"/>
      <c r="F11" s="135"/>
      <c r="G11" s="135"/>
      <c r="H11" s="135"/>
      <c r="I11" s="135"/>
      <c r="J11" s="58"/>
      <c r="K11" s="58"/>
      <c r="L11" s="136"/>
      <c r="M11" s="292"/>
      <c r="N11" s="137"/>
      <c r="O11" s="9" t="s">
        <v>70</v>
      </c>
      <c r="P11" s="9"/>
      <c r="Q11" s="9"/>
      <c r="R11" s="135"/>
      <c r="S11" s="135"/>
      <c r="T11" s="135"/>
      <c r="U11" s="135"/>
      <c r="V11" s="135"/>
      <c r="W11" s="138"/>
      <c r="X11" s="139"/>
      <c r="Y11" s="140"/>
      <c r="Z11" s="300"/>
    </row>
    <row r="12" spans="1:26" x14ac:dyDescent="0.2">
      <c r="A12" s="299"/>
      <c r="B12" s="3"/>
      <c r="C12" s="15"/>
      <c r="D12" s="15"/>
      <c r="E12" s="15"/>
      <c r="F12" s="15"/>
      <c r="G12" s="15"/>
      <c r="H12" s="15"/>
      <c r="I12" s="15"/>
      <c r="J12" s="15"/>
      <c r="K12" s="15"/>
      <c r="L12" s="16"/>
      <c r="M12" s="316"/>
      <c r="N12" s="141"/>
      <c r="O12" s="15"/>
      <c r="P12" s="15"/>
      <c r="Q12" s="15"/>
      <c r="R12" s="15"/>
      <c r="S12" s="15"/>
      <c r="T12" s="15"/>
      <c r="U12" s="15"/>
      <c r="V12" s="15"/>
      <c r="W12" s="116"/>
      <c r="X12" s="142"/>
      <c r="Y12" s="143"/>
      <c r="Z12" s="300"/>
    </row>
    <row r="13" spans="1:26" x14ac:dyDescent="0.2">
      <c r="A13" s="299"/>
      <c r="B13" s="3"/>
      <c r="C13" s="144" t="s">
        <v>71</v>
      </c>
      <c r="D13" s="2"/>
      <c r="E13" s="2"/>
      <c r="F13" s="2"/>
      <c r="G13" s="10"/>
      <c r="H13" s="8"/>
      <c r="I13" s="144" t="s">
        <v>72</v>
      </c>
      <c r="J13" s="2"/>
      <c r="K13" s="10"/>
      <c r="L13" s="12"/>
      <c r="M13" s="291"/>
      <c r="N13" s="145"/>
      <c r="O13" s="146" t="s">
        <v>73</v>
      </c>
      <c r="P13" s="147"/>
      <c r="Q13" s="148"/>
      <c r="R13" s="8"/>
      <c r="S13" s="144"/>
      <c r="T13" s="2"/>
      <c r="U13" s="2"/>
      <c r="V13" s="2"/>
      <c r="W13" s="2"/>
      <c r="X13" s="10"/>
      <c r="Y13" s="19"/>
      <c r="Z13" s="300"/>
    </row>
    <row r="14" spans="1:26" ht="3.95" customHeight="1" x14ac:dyDescent="0.2">
      <c r="A14" s="299"/>
      <c r="B14" s="3"/>
      <c r="C14" s="149"/>
      <c r="D14" s="8"/>
      <c r="E14" s="8"/>
      <c r="F14" s="8"/>
      <c r="G14" s="12"/>
      <c r="H14" s="8"/>
      <c r="I14" s="149"/>
      <c r="J14" s="8"/>
      <c r="K14" s="12"/>
      <c r="L14" s="12"/>
      <c r="M14" s="291"/>
      <c r="N14" s="145"/>
      <c r="O14" s="150"/>
      <c r="P14" s="151"/>
      <c r="Q14" s="152"/>
      <c r="R14" s="8"/>
      <c r="S14" s="149"/>
      <c r="T14" s="8"/>
      <c r="U14" s="8"/>
      <c r="V14" s="8"/>
      <c r="W14" s="51"/>
      <c r="X14" s="16"/>
      <c r="Y14" s="19"/>
      <c r="Z14" s="300"/>
    </row>
    <row r="15" spans="1:26" ht="13.5" x14ac:dyDescent="0.25">
      <c r="A15" s="299"/>
      <c r="B15" s="3"/>
      <c r="C15" s="153" t="s">
        <v>104</v>
      </c>
      <c r="D15" s="345">
        <f>Flächen!H18/10000</f>
        <v>0.5</v>
      </c>
      <c r="E15" s="155" t="s">
        <v>74</v>
      </c>
      <c r="F15" s="8"/>
      <c r="G15" s="16"/>
      <c r="H15" s="15"/>
      <c r="I15" s="156" t="s">
        <v>75</v>
      </c>
      <c r="J15" s="157" t="s">
        <v>105</v>
      </c>
      <c r="K15" s="19"/>
      <c r="L15" s="19"/>
      <c r="M15" s="291"/>
      <c r="N15" s="145"/>
      <c r="O15" s="158"/>
      <c r="P15" s="18" t="s">
        <v>76</v>
      </c>
      <c r="Q15" s="19"/>
      <c r="R15" s="8"/>
      <c r="S15" s="252"/>
      <c r="T15" s="250"/>
      <c r="U15" s="17"/>
      <c r="V15" s="249"/>
      <c r="W15" s="251"/>
      <c r="X15" s="161"/>
      <c r="Y15" s="19"/>
      <c r="Z15" s="300"/>
    </row>
    <row r="16" spans="1:26" ht="3.95" customHeight="1" x14ac:dyDescent="0.2">
      <c r="A16" s="299"/>
      <c r="B16" s="3"/>
      <c r="C16" s="156"/>
      <c r="D16" s="26"/>
      <c r="E16" s="17"/>
      <c r="F16" s="8"/>
      <c r="G16" s="16"/>
      <c r="H16" s="15"/>
      <c r="I16" s="156"/>
      <c r="J16" s="157"/>
      <c r="K16" s="19"/>
      <c r="L16" s="19"/>
      <c r="M16" s="291"/>
      <c r="N16" s="158"/>
      <c r="O16" s="158"/>
      <c r="P16" s="18"/>
      <c r="Q16" s="19"/>
      <c r="R16" s="8"/>
      <c r="S16" s="156"/>
      <c r="T16" s="248"/>
      <c r="U16" s="17"/>
      <c r="V16" s="8"/>
      <c r="W16" s="250"/>
      <c r="X16" s="225"/>
      <c r="Y16" s="19"/>
      <c r="Z16" s="300"/>
    </row>
    <row r="17" spans="1:26" ht="13.5" x14ac:dyDescent="0.25">
      <c r="A17" s="299"/>
      <c r="B17" s="158"/>
      <c r="C17" s="153" t="s">
        <v>107</v>
      </c>
      <c r="D17" s="345">
        <f>Flächen!J18/10000</f>
        <v>0.5</v>
      </c>
      <c r="E17" s="155" t="s">
        <v>74</v>
      </c>
      <c r="F17" s="8"/>
      <c r="G17" s="16"/>
      <c r="H17" s="15"/>
      <c r="I17" s="156" t="s">
        <v>78</v>
      </c>
      <c r="J17" s="157" t="s">
        <v>79</v>
      </c>
      <c r="K17" s="19"/>
      <c r="L17" s="19"/>
      <c r="M17" s="291"/>
      <c r="N17" s="145"/>
      <c r="O17" s="145"/>
      <c r="P17" s="18" t="s">
        <v>80</v>
      </c>
      <c r="Q17" s="19"/>
      <c r="R17" s="8"/>
      <c r="S17" s="253"/>
      <c r="T17" s="251"/>
      <c r="U17" s="17"/>
      <c r="V17" s="254"/>
      <c r="W17" s="255"/>
      <c r="X17" s="161"/>
      <c r="Y17" s="19"/>
      <c r="Z17" s="300"/>
    </row>
    <row r="18" spans="1:26" ht="3.95" customHeight="1" x14ac:dyDescent="0.2">
      <c r="A18" s="299"/>
      <c r="B18" s="158"/>
      <c r="C18" s="163"/>
      <c r="D18" s="164"/>
      <c r="E18" s="93"/>
      <c r="F18" s="165"/>
      <c r="G18" s="134"/>
      <c r="H18" s="15"/>
      <c r="I18" s="156"/>
      <c r="J18" s="166"/>
      <c r="K18" s="19"/>
      <c r="L18" s="19"/>
      <c r="M18" s="291"/>
      <c r="N18" s="145"/>
      <c r="O18" s="145"/>
      <c r="P18" s="165"/>
      <c r="Q18" s="19"/>
      <c r="R18" s="8"/>
      <c r="S18" s="156"/>
      <c r="T18" s="248"/>
      <c r="U18" s="15"/>
      <c r="V18" s="8"/>
      <c r="W18" s="8"/>
      <c r="X18" s="12"/>
      <c r="Y18" s="19"/>
      <c r="Z18" s="300"/>
    </row>
    <row r="19" spans="1:26" x14ac:dyDescent="0.2">
      <c r="A19" s="299"/>
      <c r="B19" s="158"/>
      <c r="C19" s="8"/>
      <c r="D19" s="8"/>
      <c r="E19" s="8"/>
      <c r="F19" s="8"/>
      <c r="G19" s="8"/>
      <c r="H19" s="8"/>
      <c r="I19" s="167">
        <v>5</v>
      </c>
      <c r="J19" s="363">
        <v>310</v>
      </c>
      <c r="K19" s="235"/>
      <c r="L19" s="235"/>
      <c r="M19" s="291"/>
      <c r="N19" s="145"/>
      <c r="O19" s="145"/>
      <c r="P19" s="168">
        <f>Berechnung!E6*D$17</f>
        <v>53.903746079999991</v>
      </c>
      <c r="Q19" s="169"/>
      <c r="R19" s="8"/>
      <c r="S19" s="253"/>
      <c r="T19" s="8"/>
      <c r="U19" s="8"/>
      <c r="V19" s="8"/>
      <c r="W19" s="172"/>
      <c r="X19" s="16"/>
      <c r="Y19" s="19"/>
      <c r="Z19" s="304"/>
    </row>
    <row r="20" spans="1:26" ht="3.95" customHeight="1" x14ac:dyDescent="0.2">
      <c r="A20" s="299"/>
      <c r="B20" s="158"/>
      <c r="C20" s="8"/>
      <c r="D20" s="8"/>
      <c r="E20" s="8"/>
      <c r="F20" s="8"/>
      <c r="G20" s="8"/>
      <c r="H20" s="8"/>
      <c r="I20" s="141"/>
      <c r="J20" s="21"/>
      <c r="K20" s="235"/>
      <c r="L20" s="235"/>
      <c r="M20" s="291"/>
      <c r="N20" s="145"/>
      <c r="O20" s="145"/>
      <c r="P20" s="21"/>
      <c r="Q20" s="169"/>
      <c r="R20" s="172"/>
      <c r="S20" s="253"/>
      <c r="T20" s="8"/>
      <c r="U20" s="8"/>
      <c r="V20" s="8"/>
      <c r="W20" s="172"/>
      <c r="X20" s="16"/>
      <c r="Y20" s="19"/>
      <c r="Z20" s="304"/>
    </row>
    <row r="21" spans="1:26" x14ac:dyDescent="0.2">
      <c r="A21" s="299"/>
      <c r="B21" s="145"/>
      <c r="C21" s="144" t="s">
        <v>82</v>
      </c>
      <c r="D21" s="2"/>
      <c r="E21" s="135"/>
      <c r="F21" s="2"/>
      <c r="G21" s="173"/>
      <c r="H21" s="8"/>
      <c r="I21" s="167">
        <v>10</v>
      </c>
      <c r="J21" s="270">
        <v>205</v>
      </c>
      <c r="K21" s="235"/>
      <c r="L21" s="235"/>
      <c r="M21" s="291"/>
      <c r="N21" s="145"/>
      <c r="O21" s="145"/>
      <c r="P21" s="168">
        <f>Berechnung!E7*D$17</f>
        <v>70.074869903999982</v>
      </c>
      <c r="Q21" s="169"/>
      <c r="R21" s="8"/>
      <c r="S21" s="253"/>
      <c r="T21" s="8"/>
      <c r="U21" s="8"/>
      <c r="V21" s="8"/>
      <c r="W21" s="116"/>
      <c r="X21" s="16"/>
      <c r="Y21" s="19"/>
      <c r="Z21" s="304"/>
    </row>
    <row r="22" spans="1:26" ht="3.95" customHeight="1" x14ac:dyDescent="0.2">
      <c r="A22" s="299"/>
      <c r="B22" s="145"/>
      <c r="C22" s="149"/>
      <c r="D22" s="8"/>
      <c r="E22" s="15"/>
      <c r="F22" s="8"/>
      <c r="G22" s="16"/>
      <c r="H22" s="8"/>
      <c r="I22" s="141"/>
      <c r="J22" s="21"/>
      <c r="K22" s="235"/>
      <c r="L22" s="235"/>
      <c r="M22" s="291"/>
      <c r="N22" s="145"/>
      <c r="O22" s="145"/>
      <c r="P22" s="21"/>
      <c r="Q22" s="169"/>
      <c r="R22" s="8"/>
      <c r="S22" s="3"/>
      <c r="T22" s="8"/>
      <c r="U22" s="8"/>
      <c r="V22" s="8"/>
      <c r="W22" s="116"/>
      <c r="X22" s="16"/>
      <c r="Y22" s="19"/>
      <c r="Z22" s="304"/>
    </row>
    <row r="23" spans="1:26" ht="13.5" x14ac:dyDescent="0.25">
      <c r="A23" s="299"/>
      <c r="B23" s="145"/>
      <c r="C23" s="153" t="s">
        <v>180</v>
      </c>
      <c r="D23" s="175">
        <v>3</v>
      </c>
      <c r="E23" s="155" t="s">
        <v>79</v>
      </c>
      <c r="F23" s="17"/>
      <c r="G23" s="177"/>
      <c r="H23" s="8"/>
      <c r="I23" s="167">
        <v>15</v>
      </c>
      <c r="J23" s="270">
        <v>157.80000000000001</v>
      </c>
      <c r="K23" s="235"/>
      <c r="L23" s="235"/>
      <c r="M23" s="291"/>
      <c r="N23" s="145"/>
      <c r="O23" s="145"/>
      <c r="P23" s="168">
        <f>Berechnung!E8*D$17</f>
        <v>79.669736706239988</v>
      </c>
      <c r="Q23" s="169"/>
      <c r="R23" s="8"/>
      <c r="S23" s="3"/>
      <c r="T23" s="8"/>
      <c r="U23" s="8"/>
      <c r="V23" s="8"/>
      <c r="W23" s="18"/>
      <c r="X23" s="16"/>
      <c r="Y23" s="19"/>
      <c r="Z23" s="304"/>
    </row>
    <row r="24" spans="1:26" ht="3.95" customHeight="1" x14ac:dyDescent="0.2">
      <c r="A24" s="299"/>
      <c r="B24" s="145"/>
      <c r="C24" s="156"/>
      <c r="D24" s="30"/>
      <c r="E24" s="31"/>
      <c r="F24" s="17"/>
      <c r="G24" s="177"/>
      <c r="H24" s="8"/>
      <c r="I24" s="141"/>
      <c r="J24" s="21"/>
      <c r="K24" s="235"/>
      <c r="L24" s="235"/>
      <c r="M24" s="291"/>
      <c r="N24" s="145"/>
      <c r="O24" s="145"/>
      <c r="P24" s="21"/>
      <c r="Q24" s="169"/>
      <c r="R24" s="8"/>
      <c r="S24" s="3"/>
      <c r="T24" s="8"/>
      <c r="U24" s="8"/>
      <c r="V24" s="8"/>
      <c r="W24" s="18"/>
      <c r="X24" s="16"/>
      <c r="Y24" s="19"/>
      <c r="Z24" s="304"/>
    </row>
    <row r="25" spans="1:26" ht="13.5" x14ac:dyDescent="0.25">
      <c r="A25" s="299"/>
      <c r="B25" s="145"/>
      <c r="C25" s="153" t="s">
        <v>109</v>
      </c>
      <c r="D25" s="270">
        <v>0</v>
      </c>
      <c r="E25" s="155" t="s">
        <v>84</v>
      </c>
      <c r="F25" s="34"/>
      <c r="G25" s="169"/>
      <c r="H25" s="8"/>
      <c r="I25" s="167">
        <v>20</v>
      </c>
      <c r="J25" s="270">
        <v>130</v>
      </c>
      <c r="K25" s="235"/>
      <c r="L25" s="235"/>
      <c r="M25" s="291"/>
      <c r="N25" s="145"/>
      <c r="O25" s="145"/>
      <c r="P25" s="168">
        <f>Berechnung!E9*D$17</f>
        <v>86.245993727999988</v>
      </c>
      <c r="Q25" s="169"/>
      <c r="R25" s="8"/>
      <c r="S25" s="3"/>
      <c r="T25" s="8"/>
      <c r="U25" s="8"/>
      <c r="V25" s="8"/>
      <c r="W25" s="18"/>
      <c r="X25" s="16"/>
      <c r="Y25" s="19"/>
      <c r="Z25" s="304"/>
    </row>
    <row r="26" spans="1:26" ht="3.95" customHeight="1" x14ac:dyDescent="0.2">
      <c r="A26" s="299"/>
      <c r="B26" s="145"/>
      <c r="C26" s="156"/>
      <c r="D26" s="21"/>
      <c r="E26" s="21"/>
      <c r="F26" s="17"/>
      <c r="G26" s="169"/>
      <c r="H26" s="8"/>
      <c r="I26" s="141"/>
      <c r="J26" s="21"/>
      <c r="K26" s="235"/>
      <c r="L26" s="235"/>
      <c r="M26" s="291"/>
      <c r="N26" s="145"/>
      <c r="O26" s="145"/>
      <c r="P26" s="21"/>
      <c r="Q26" s="169"/>
      <c r="R26" s="8"/>
      <c r="S26" s="3"/>
      <c r="T26" s="8"/>
      <c r="U26" s="8"/>
      <c r="V26" s="8"/>
      <c r="W26" s="18"/>
      <c r="X26" s="16"/>
      <c r="Y26" s="19"/>
      <c r="Z26" s="304"/>
    </row>
    <row r="27" spans="1:26" ht="13.5" x14ac:dyDescent="0.25">
      <c r="A27" s="299"/>
      <c r="B27" s="145"/>
      <c r="C27" s="153" t="s">
        <v>110</v>
      </c>
      <c r="D27" s="181">
        <f>D23*D15</f>
        <v>1.5</v>
      </c>
      <c r="E27" s="178">
        <f>IF(D27&lt;5,5,D27)</f>
        <v>5</v>
      </c>
      <c r="F27" s="155" t="s">
        <v>84</v>
      </c>
      <c r="G27" s="179"/>
      <c r="H27" s="180"/>
      <c r="I27" s="167">
        <v>30</v>
      </c>
      <c r="J27" s="270">
        <v>98.9</v>
      </c>
      <c r="K27" s="235"/>
      <c r="L27" s="235"/>
      <c r="M27" s="291"/>
      <c r="N27" s="145"/>
      <c r="O27" s="145"/>
      <c r="P27" s="168">
        <f>Berechnung!E10*D$17</f>
        <v>95.840860530239993</v>
      </c>
      <c r="Q27" s="169"/>
      <c r="R27" s="8"/>
      <c r="S27" s="3"/>
      <c r="T27" s="8"/>
      <c r="U27" s="8"/>
      <c r="V27" s="8"/>
      <c r="W27" s="28"/>
      <c r="X27" s="16"/>
      <c r="Y27" s="19"/>
      <c r="Z27" s="304"/>
    </row>
    <row r="28" spans="1:26" ht="3.95" customHeight="1" x14ac:dyDescent="0.2">
      <c r="A28" s="299"/>
      <c r="B28" s="145"/>
      <c r="C28" s="156"/>
      <c r="D28" s="15"/>
      <c r="E28" s="33"/>
      <c r="F28" s="17"/>
      <c r="G28" s="179"/>
      <c r="H28" s="180"/>
      <c r="I28" s="141"/>
      <c r="J28" s="21"/>
      <c r="K28" s="235"/>
      <c r="L28" s="235"/>
      <c r="M28" s="291"/>
      <c r="N28" s="145"/>
      <c r="O28" s="145"/>
      <c r="P28" s="21"/>
      <c r="Q28" s="169"/>
      <c r="R28" s="8"/>
      <c r="S28" s="3"/>
      <c r="T28" s="8"/>
      <c r="U28" s="8"/>
      <c r="V28" s="8"/>
      <c r="W28" s="28"/>
      <c r="X28" s="16"/>
      <c r="Y28" s="19"/>
      <c r="Z28" s="304"/>
    </row>
    <row r="29" spans="1:26" ht="13.5" x14ac:dyDescent="0.25">
      <c r="A29" s="299"/>
      <c r="B29" s="145"/>
      <c r="C29" s="153" t="s">
        <v>111</v>
      </c>
      <c r="D29" s="181">
        <f>(D27-D25)/D17</f>
        <v>3</v>
      </c>
      <c r="E29" s="176">
        <f>(E27-D25)/D17</f>
        <v>10</v>
      </c>
      <c r="F29" s="155" t="s">
        <v>79</v>
      </c>
      <c r="G29" s="182"/>
      <c r="H29" s="180"/>
      <c r="I29" s="167">
        <v>45</v>
      </c>
      <c r="J29" s="270">
        <v>74.400000000000006</v>
      </c>
      <c r="K29" s="235"/>
      <c r="L29" s="235"/>
      <c r="M29" s="291"/>
      <c r="N29" s="145"/>
      <c r="O29" s="145"/>
      <c r="P29" s="168">
        <f>Berechnung!E11*D$17</f>
        <v>104.14203742655999</v>
      </c>
      <c r="Q29" s="169"/>
      <c r="R29" s="8"/>
      <c r="S29" s="3"/>
      <c r="T29" s="8"/>
      <c r="U29" s="8"/>
      <c r="V29" s="8"/>
      <c r="W29" s="142"/>
      <c r="X29" s="16"/>
      <c r="Y29" s="19"/>
      <c r="Z29" s="304"/>
    </row>
    <row r="30" spans="1:26" ht="3.95" customHeight="1" x14ac:dyDescent="0.2">
      <c r="A30" s="299"/>
      <c r="B30" s="145"/>
      <c r="C30" s="163"/>
      <c r="D30" s="183"/>
      <c r="E30" s="184"/>
      <c r="F30" s="165"/>
      <c r="G30" s="185"/>
      <c r="H30" s="180"/>
      <c r="I30" s="141"/>
      <c r="J30" s="21"/>
      <c r="K30" s="235"/>
      <c r="L30" s="235"/>
      <c r="M30" s="291"/>
      <c r="N30" s="145"/>
      <c r="O30" s="145"/>
      <c r="P30" s="21"/>
      <c r="Q30" s="169"/>
      <c r="R30" s="8"/>
      <c r="S30" s="3"/>
      <c r="T30" s="8"/>
      <c r="U30" s="8"/>
      <c r="V30" s="8"/>
      <c r="W30" s="142"/>
      <c r="X30" s="16"/>
      <c r="Y30" s="19"/>
      <c r="Z30" s="304"/>
    </row>
    <row r="31" spans="1:26" x14ac:dyDescent="0.2">
      <c r="A31" s="299"/>
      <c r="B31" s="145"/>
      <c r="C31" s="8"/>
      <c r="D31" s="8"/>
      <c r="E31" s="15"/>
      <c r="F31" s="8"/>
      <c r="G31" s="15"/>
      <c r="H31" s="186"/>
      <c r="I31" s="167">
        <v>60</v>
      </c>
      <c r="J31" s="270">
        <v>60.6</v>
      </c>
      <c r="K31" s="235"/>
      <c r="L31" s="235"/>
      <c r="M31" s="291"/>
      <c r="N31" s="145"/>
      <c r="O31" s="145"/>
      <c r="P31" s="168">
        <f>Berechnung!E12*D$17</f>
        <v>109.10118206591999</v>
      </c>
      <c r="Q31" s="169"/>
      <c r="R31" s="8"/>
      <c r="S31" s="3"/>
      <c r="T31" s="8"/>
      <c r="U31" s="8"/>
      <c r="V31" s="8"/>
      <c r="W31" s="142"/>
      <c r="X31" s="16"/>
      <c r="Y31" s="19"/>
      <c r="Z31" s="304"/>
    </row>
    <row r="32" spans="1:26" ht="3.95" customHeight="1" x14ac:dyDescent="0.2">
      <c r="A32" s="299"/>
      <c r="B32" s="145"/>
      <c r="C32" s="8"/>
      <c r="D32" s="8"/>
      <c r="E32" s="15"/>
      <c r="F32" s="8"/>
      <c r="G32" s="15"/>
      <c r="H32" s="186"/>
      <c r="I32" s="141"/>
      <c r="J32" s="21"/>
      <c r="K32" s="235"/>
      <c r="L32" s="235"/>
      <c r="M32" s="291"/>
      <c r="N32" s="145"/>
      <c r="O32" s="145"/>
      <c r="P32" s="21"/>
      <c r="Q32" s="169"/>
      <c r="R32" s="8"/>
      <c r="S32" s="3"/>
      <c r="T32" s="8"/>
      <c r="U32" s="8"/>
      <c r="V32" s="8"/>
      <c r="W32" s="142"/>
      <c r="X32" s="16"/>
      <c r="Y32" s="19"/>
      <c r="Z32" s="304"/>
    </row>
    <row r="33" spans="1:26" x14ac:dyDescent="0.2">
      <c r="A33" s="299"/>
      <c r="B33" s="145"/>
      <c r="C33" s="144" t="s">
        <v>124</v>
      </c>
      <c r="D33" s="135"/>
      <c r="E33" s="135"/>
      <c r="F33" s="135"/>
      <c r="G33" s="173"/>
      <c r="H33" s="186"/>
      <c r="I33" s="167">
        <v>90</v>
      </c>
      <c r="J33" s="270">
        <v>45.4</v>
      </c>
      <c r="K33" s="235"/>
      <c r="L33" s="235"/>
      <c r="M33" s="291"/>
      <c r="N33" s="145"/>
      <c r="O33" s="145"/>
      <c r="P33" s="168">
        <f>Berechnung!E13*D$17</f>
        <v>114.49155667391997</v>
      </c>
      <c r="Q33" s="169"/>
      <c r="R33" s="236"/>
      <c r="S33" s="3"/>
      <c r="T33" s="8"/>
      <c r="U33" s="8"/>
      <c r="V33" s="8"/>
      <c r="W33" s="142"/>
      <c r="X33" s="16"/>
      <c r="Y33" s="19"/>
      <c r="Z33" s="304"/>
    </row>
    <row r="34" spans="1:26" ht="3.95" customHeight="1" x14ac:dyDescent="0.2">
      <c r="A34" s="299"/>
      <c r="B34" s="145"/>
      <c r="C34" s="187"/>
      <c r="D34" s="15"/>
      <c r="E34" s="15"/>
      <c r="F34" s="15"/>
      <c r="G34" s="16"/>
      <c r="H34" s="186"/>
      <c r="I34" s="141"/>
      <c r="J34" s="21"/>
      <c r="K34" s="235"/>
      <c r="L34" s="235"/>
      <c r="M34" s="291"/>
      <c r="N34" s="145"/>
      <c r="O34" s="145"/>
      <c r="P34" s="21"/>
      <c r="Q34" s="169"/>
      <c r="R34" s="236"/>
      <c r="S34" s="3"/>
      <c r="T34" s="8"/>
      <c r="U34" s="8"/>
      <c r="V34" s="8"/>
      <c r="W34" s="142"/>
      <c r="X34" s="16"/>
      <c r="Y34" s="19"/>
      <c r="Z34" s="304"/>
    </row>
    <row r="35" spans="1:26" ht="13.5" x14ac:dyDescent="0.25">
      <c r="A35" s="299"/>
      <c r="B35" s="145"/>
      <c r="C35" s="153" t="s">
        <v>112</v>
      </c>
      <c r="D35" s="271">
        <v>1.2</v>
      </c>
      <c r="E35" s="188" t="s">
        <v>45</v>
      </c>
      <c r="F35" s="8"/>
      <c r="G35" s="16"/>
      <c r="H35" s="186"/>
      <c r="I35" s="167">
        <v>120</v>
      </c>
      <c r="J35" s="270">
        <v>36.799999999999997</v>
      </c>
      <c r="K35" s="235"/>
      <c r="L35" s="235"/>
      <c r="M35" s="291"/>
      <c r="N35" s="145"/>
      <c r="O35" s="145"/>
      <c r="P35" s="168">
        <f>Berechnung!E14*D$17</f>
        <v>115.56963159551995</v>
      </c>
      <c r="Q35" s="169"/>
      <c r="R35" s="8"/>
      <c r="S35" s="3"/>
      <c r="T35" s="8"/>
      <c r="U35" s="8"/>
      <c r="V35" s="8"/>
      <c r="W35" s="142"/>
      <c r="X35" s="16"/>
      <c r="Y35" s="19"/>
      <c r="Z35" s="304"/>
    </row>
    <row r="36" spans="1:26" ht="3.95" customHeight="1" x14ac:dyDescent="0.2">
      <c r="A36" s="299"/>
      <c r="B36" s="145"/>
      <c r="C36" s="156"/>
      <c r="D36" s="15"/>
      <c r="E36" s="189"/>
      <c r="F36" s="8"/>
      <c r="G36" s="16"/>
      <c r="H36" s="186"/>
      <c r="I36" s="141"/>
      <c r="J36" s="21"/>
      <c r="K36" s="235"/>
      <c r="L36" s="235"/>
      <c r="M36" s="291"/>
      <c r="N36" s="145"/>
      <c r="O36" s="145"/>
      <c r="P36" s="21"/>
      <c r="Q36" s="169"/>
      <c r="R36" s="8"/>
      <c r="S36" s="35"/>
      <c r="T36" s="204"/>
      <c r="U36" s="204"/>
      <c r="V36" s="204"/>
      <c r="W36" s="204"/>
      <c r="X36" s="198"/>
      <c r="Y36" s="19"/>
      <c r="Z36" s="304"/>
    </row>
    <row r="37" spans="1:26" ht="13.5" x14ac:dyDescent="0.25">
      <c r="A37" s="299"/>
      <c r="B37" s="145"/>
      <c r="C37" s="153" t="s">
        <v>113</v>
      </c>
      <c r="D37" s="271">
        <v>5</v>
      </c>
      <c r="E37" s="188" t="s">
        <v>78</v>
      </c>
      <c r="F37" s="8"/>
      <c r="G37" s="190"/>
      <c r="H37" s="186"/>
      <c r="I37" s="167">
        <v>180</v>
      </c>
      <c r="J37" s="270">
        <v>27.4</v>
      </c>
      <c r="K37" s="235"/>
      <c r="L37" s="235"/>
      <c r="M37" s="291"/>
      <c r="N37" s="145"/>
      <c r="O37" s="145"/>
      <c r="P37" s="168">
        <f>Berechnung!E15*D$17</f>
        <v>112.55102181503996</v>
      </c>
      <c r="Q37" s="169"/>
      <c r="R37" s="8"/>
      <c r="S37" s="8"/>
      <c r="T37" s="8"/>
      <c r="U37" s="8"/>
      <c r="V37" s="8"/>
      <c r="W37" s="8"/>
      <c r="X37" s="8"/>
      <c r="Y37" s="19"/>
      <c r="Z37" s="304"/>
    </row>
    <row r="38" spans="1:26" ht="3.95" customHeight="1" x14ac:dyDescent="0.2">
      <c r="A38" s="299"/>
      <c r="B38" s="145"/>
      <c r="C38" s="156"/>
      <c r="D38" s="15"/>
      <c r="E38" s="189"/>
      <c r="F38" s="8"/>
      <c r="G38" s="190"/>
      <c r="H38" s="186"/>
      <c r="I38" s="141"/>
      <c r="J38" s="21"/>
      <c r="K38" s="235"/>
      <c r="L38" s="235"/>
      <c r="M38" s="291"/>
      <c r="N38" s="145"/>
      <c r="O38" s="145"/>
      <c r="P38" s="21"/>
      <c r="Q38" s="169"/>
      <c r="R38" s="8"/>
      <c r="S38" s="8"/>
      <c r="T38" s="8"/>
      <c r="U38" s="8"/>
      <c r="V38" s="8"/>
      <c r="W38" s="8"/>
      <c r="X38" s="8"/>
      <c r="Y38" s="19"/>
      <c r="Z38" s="304"/>
    </row>
    <row r="39" spans="1:26" x14ac:dyDescent="0.2">
      <c r="A39" s="299"/>
      <c r="B39" s="145"/>
      <c r="C39" s="153" t="s">
        <v>85</v>
      </c>
      <c r="D39" s="271">
        <v>0.2</v>
      </c>
      <c r="E39" s="188" t="s">
        <v>86</v>
      </c>
      <c r="F39" s="8"/>
      <c r="G39" s="191"/>
      <c r="H39" s="8"/>
      <c r="I39" s="167">
        <v>240</v>
      </c>
      <c r="J39" s="270">
        <v>22.3</v>
      </c>
      <c r="K39" s="235"/>
      <c r="L39" s="235"/>
      <c r="M39" s="291"/>
      <c r="N39" s="145"/>
      <c r="O39" s="145"/>
      <c r="P39" s="168">
        <f>Berechnung!E16*D$17</f>
        <v>106.08257228543998</v>
      </c>
      <c r="Q39" s="169"/>
      <c r="R39" s="8"/>
      <c r="S39" s="144" t="s">
        <v>123</v>
      </c>
      <c r="T39" s="2"/>
      <c r="U39" s="2"/>
      <c r="V39" s="2"/>
      <c r="W39" s="2"/>
      <c r="X39" s="10"/>
      <c r="Y39" s="19"/>
      <c r="Z39" s="304"/>
    </row>
    <row r="40" spans="1:26" ht="3.95" customHeight="1" x14ac:dyDescent="0.2">
      <c r="A40" s="299"/>
      <c r="B40" s="145"/>
      <c r="C40" s="156"/>
      <c r="D40" s="15"/>
      <c r="E40" s="189"/>
      <c r="F40" s="8"/>
      <c r="G40" s="191"/>
      <c r="H40" s="8"/>
      <c r="I40" s="141"/>
      <c r="J40" s="21"/>
      <c r="K40" s="235"/>
      <c r="L40" s="235"/>
      <c r="M40" s="291"/>
      <c r="N40" s="145"/>
      <c r="O40" s="145"/>
      <c r="P40" s="21"/>
      <c r="Q40" s="169"/>
      <c r="R40" s="8"/>
      <c r="S40" s="149"/>
      <c r="T40" s="8"/>
      <c r="U40" s="8"/>
      <c r="V40" s="8"/>
      <c r="W40" s="51"/>
      <c r="X40" s="16"/>
      <c r="Y40" s="19"/>
      <c r="Z40" s="304"/>
    </row>
    <row r="41" spans="1:26" ht="14.25" x14ac:dyDescent="0.25">
      <c r="A41" s="299"/>
      <c r="B41" s="145"/>
      <c r="C41" s="153" t="s">
        <v>167</v>
      </c>
      <c r="D41" s="344">
        <f>IF(E29&gt;40,D45,(0.6134*D39+0.3866)*D43-(0.6134*D39-0.6134))</f>
        <v>0.99821751999999986</v>
      </c>
      <c r="E41" s="188" t="s">
        <v>45</v>
      </c>
      <c r="F41" s="8"/>
      <c r="G41" s="191"/>
      <c r="H41" s="8"/>
      <c r="I41" s="167">
        <v>360</v>
      </c>
      <c r="J41" s="270">
        <v>16.600000000000001</v>
      </c>
      <c r="K41" s="235"/>
      <c r="L41" s="235"/>
      <c r="M41" s="291"/>
      <c r="N41" s="145"/>
      <c r="O41" s="145"/>
      <c r="P41" s="168">
        <f>Berechnung!E17*D$17</f>
        <v>85.383533790719994</v>
      </c>
      <c r="Q41" s="169"/>
      <c r="R41" s="8"/>
      <c r="S41" s="170" t="s">
        <v>108</v>
      </c>
      <c r="T41" s="343">
        <f>MAX($P$19:$P$53)</f>
        <v>115.56963159551995</v>
      </c>
      <c r="U41" s="160" t="s">
        <v>80</v>
      </c>
      <c r="V41" s="159" t="s">
        <v>106</v>
      </c>
      <c r="W41" s="162">
        <f>((T41*1000)/E$27)/60/60</f>
        <v>6.4205350886399968</v>
      </c>
      <c r="X41" s="160" t="s">
        <v>77</v>
      </c>
      <c r="Y41" s="19"/>
      <c r="Z41" s="304"/>
    </row>
    <row r="42" spans="1:26" ht="3.95" customHeight="1" x14ac:dyDescent="0.2">
      <c r="A42" s="299"/>
      <c r="B42" s="145"/>
      <c r="C42" s="156"/>
      <c r="D42" s="21"/>
      <c r="E42" s="189"/>
      <c r="F42" s="8"/>
      <c r="G42" s="191"/>
      <c r="H42" s="8"/>
      <c r="I42" s="141"/>
      <c r="J42" s="21"/>
      <c r="K42" s="235"/>
      <c r="L42" s="235"/>
      <c r="M42" s="291"/>
      <c r="N42" s="145"/>
      <c r="O42" s="145"/>
      <c r="P42" s="21"/>
      <c r="Q42" s="169"/>
      <c r="R42" s="8"/>
      <c r="S42" s="200"/>
      <c r="T42" s="183"/>
      <c r="U42" s="183"/>
      <c r="V42" s="183"/>
      <c r="W42" s="183"/>
      <c r="X42" s="201"/>
      <c r="Y42" s="19"/>
      <c r="Z42" s="304"/>
    </row>
    <row r="43" spans="1:26" ht="13.5" x14ac:dyDescent="0.25">
      <c r="A43" s="299"/>
      <c r="B43" s="145"/>
      <c r="C43" s="153" t="s">
        <v>168</v>
      </c>
      <c r="D43" s="344">
        <f>1-(0.0000000001*D37^3-0.000000008*D37^2+0.00000001*D37)*E29^3+(0.000000016*D37^3-0.000000915*D37^2+0.00000114*D37)*E29^2+(0.00000018*D37^3-0.0000125*D37^2+0.0000156*D37)*E29</f>
        <v>0.99649999999999994</v>
      </c>
      <c r="E43" s="188" t="s">
        <v>45</v>
      </c>
      <c r="F43" s="8"/>
      <c r="G43" s="191"/>
      <c r="H43" s="8"/>
      <c r="I43" s="167">
        <v>540</v>
      </c>
      <c r="J43" s="270">
        <v>12.3</v>
      </c>
      <c r="K43" s="235"/>
      <c r="L43" s="235"/>
      <c r="M43" s="291"/>
      <c r="N43" s="145"/>
      <c r="O43" s="145"/>
      <c r="P43" s="168">
        <f>Berechnung!E18*D$17</f>
        <v>44.632301754240004</v>
      </c>
      <c r="Q43" s="169"/>
      <c r="R43" s="8"/>
      <c r="S43" s="8"/>
      <c r="T43" s="8"/>
      <c r="U43" s="8"/>
      <c r="V43" s="8"/>
      <c r="W43" s="8"/>
      <c r="X43" s="18"/>
      <c r="Y43" s="19"/>
      <c r="Z43" s="304"/>
    </row>
    <row r="44" spans="1:26" ht="3.95" customHeight="1" x14ac:dyDescent="0.2">
      <c r="A44" s="299"/>
      <c r="B44" s="145"/>
      <c r="C44" s="156"/>
      <c r="D44" s="192"/>
      <c r="E44" s="189"/>
      <c r="F44" s="8"/>
      <c r="G44" s="191"/>
      <c r="H44" s="8"/>
      <c r="I44" s="141"/>
      <c r="J44" s="21"/>
      <c r="K44" s="235"/>
      <c r="L44" s="235"/>
      <c r="M44" s="291"/>
      <c r="N44" s="145"/>
      <c r="O44" s="145"/>
      <c r="P44" s="21"/>
      <c r="Q44" s="169"/>
      <c r="R44" s="8"/>
      <c r="S44" s="256"/>
      <c r="T44" s="15"/>
      <c r="U44" s="15"/>
      <c r="V44" s="8"/>
      <c r="W44" s="8"/>
      <c r="X44" s="18"/>
      <c r="Y44" s="19"/>
      <c r="Z44" s="304"/>
    </row>
    <row r="45" spans="1:26" ht="13.5" x14ac:dyDescent="0.25">
      <c r="A45" s="299"/>
      <c r="B45" s="145"/>
      <c r="C45" s="153" t="s">
        <v>114</v>
      </c>
      <c r="D45" s="272">
        <v>0.95</v>
      </c>
      <c r="E45" s="188" t="s">
        <v>45</v>
      </c>
      <c r="F45" s="8"/>
      <c r="G45" s="191"/>
      <c r="H45" s="8"/>
      <c r="I45" s="167">
        <v>720</v>
      </c>
      <c r="J45" s="270">
        <v>10</v>
      </c>
      <c r="K45" s="235"/>
      <c r="L45" s="235"/>
      <c r="M45" s="291"/>
      <c r="N45" s="145"/>
      <c r="O45" s="145"/>
      <c r="P45" s="168">
        <f>Berechnung!E19*D$17</f>
        <v>0</v>
      </c>
      <c r="Q45" s="169"/>
      <c r="R45" s="8"/>
      <c r="S45" s="144" t="s">
        <v>72</v>
      </c>
      <c r="T45" s="2"/>
      <c r="U45" s="2"/>
      <c r="V45" s="2"/>
      <c r="W45" s="2"/>
      <c r="X45" s="10"/>
      <c r="Y45" s="19"/>
      <c r="Z45" s="304"/>
    </row>
    <row r="46" spans="1:26" ht="3.95" customHeight="1" x14ac:dyDescent="0.2">
      <c r="A46" s="299"/>
      <c r="B46" s="145"/>
      <c r="C46" s="163"/>
      <c r="D46" s="165"/>
      <c r="E46" s="40"/>
      <c r="F46" s="193"/>
      <c r="G46" s="194"/>
      <c r="H46" s="8"/>
      <c r="I46" s="141"/>
      <c r="J46" s="21"/>
      <c r="K46" s="235"/>
      <c r="L46" s="235"/>
      <c r="M46" s="291"/>
      <c r="N46" s="145"/>
      <c r="O46" s="145"/>
      <c r="P46" s="195"/>
      <c r="Q46" s="169"/>
      <c r="R46" s="8"/>
      <c r="S46" s="149"/>
      <c r="T46" s="8"/>
      <c r="U46" s="8"/>
      <c r="V46" s="8"/>
      <c r="W46" s="8"/>
      <c r="X46" s="12"/>
      <c r="Y46" s="19"/>
      <c r="Z46" s="304"/>
    </row>
    <row r="47" spans="1:26" x14ac:dyDescent="0.2">
      <c r="A47" s="299"/>
      <c r="B47" s="145"/>
      <c r="C47" s="17"/>
      <c r="D47" s="18"/>
      <c r="E47" s="21"/>
      <c r="F47" s="196"/>
      <c r="G47" s="197"/>
      <c r="H47" s="8"/>
      <c r="I47" s="167">
        <v>1080</v>
      </c>
      <c r="J47" s="270">
        <v>7.4</v>
      </c>
      <c r="K47" s="235"/>
      <c r="L47" s="235"/>
      <c r="M47" s="291"/>
      <c r="N47" s="145"/>
      <c r="O47" s="145"/>
      <c r="P47" s="168">
        <f>Berechnung!E20*D$17</f>
        <v>0</v>
      </c>
      <c r="Q47" s="169"/>
      <c r="R47" s="8"/>
      <c r="S47" s="214" t="s">
        <v>121</v>
      </c>
      <c r="T47" s="8"/>
      <c r="U47" s="8"/>
      <c r="V47" s="8"/>
      <c r="W47" s="8"/>
      <c r="X47" s="19"/>
      <c r="Y47" s="19"/>
      <c r="Z47" s="304"/>
    </row>
    <row r="48" spans="1:26" ht="3.95" customHeight="1" x14ac:dyDescent="0.2">
      <c r="A48" s="299"/>
      <c r="B48" s="145"/>
      <c r="C48" s="17"/>
      <c r="D48" s="18"/>
      <c r="E48" s="21"/>
      <c r="F48" s="196"/>
      <c r="G48" s="197"/>
      <c r="H48" s="8"/>
      <c r="I48" s="141"/>
      <c r="J48" s="21"/>
      <c r="K48" s="235"/>
      <c r="L48" s="235"/>
      <c r="M48" s="291"/>
      <c r="N48" s="145"/>
      <c r="O48" s="145"/>
      <c r="P48" s="21"/>
      <c r="Q48" s="169"/>
      <c r="R48" s="8"/>
      <c r="S48" s="158"/>
      <c r="T48" s="8"/>
      <c r="U48" s="8"/>
      <c r="V48" s="8"/>
      <c r="W48" s="142"/>
      <c r="X48" s="19"/>
      <c r="Y48" s="19"/>
      <c r="Z48" s="304"/>
    </row>
    <row r="49" spans="1:26" x14ac:dyDescent="0.2">
      <c r="A49" s="299"/>
      <c r="B49" s="145"/>
      <c r="C49" s="277"/>
      <c r="D49" s="278"/>
      <c r="E49" s="279"/>
      <c r="F49" s="280"/>
      <c r="G49" s="281"/>
      <c r="H49" s="8"/>
      <c r="I49" s="167">
        <v>1440</v>
      </c>
      <c r="J49" s="270">
        <v>6</v>
      </c>
      <c r="K49" s="235"/>
      <c r="L49" s="235"/>
      <c r="M49" s="291"/>
      <c r="N49" s="145"/>
      <c r="O49" s="145"/>
      <c r="P49" s="168">
        <f>Berechnung!E21*D$17</f>
        <v>0</v>
      </c>
      <c r="Q49" s="169"/>
      <c r="R49" s="8"/>
      <c r="S49" s="159" t="s">
        <v>81</v>
      </c>
      <c r="T49" s="171">
        <f>MAX(Berechnung!D$6:D$23)</f>
        <v>120</v>
      </c>
      <c r="U49" s="160" t="s">
        <v>78</v>
      </c>
      <c r="V49" s="170" t="s">
        <v>83</v>
      </c>
      <c r="W49" s="162">
        <f>MAX(Berechnung!C$6:C$23)</f>
        <v>36.799999999999997</v>
      </c>
      <c r="X49" s="160" t="s">
        <v>122</v>
      </c>
      <c r="Y49" s="19"/>
      <c r="Z49" s="304"/>
    </row>
    <row r="50" spans="1:26" ht="3.95" customHeight="1" x14ac:dyDescent="0.2">
      <c r="A50" s="299"/>
      <c r="B50" s="145"/>
      <c r="C50" s="214"/>
      <c r="D50" s="18"/>
      <c r="E50" s="21"/>
      <c r="F50" s="196"/>
      <c r="G50" s="191"/>
      <c r="H50" s="8"/>
      <c r="I50" s="141"/>
      <c r="J50" s="21"/>
      <c r="K50" s="235"/>
      <c r="L50" s="235"/>
      <c r="M50" s="291"/>
      <c r="N50" s="145"/>
      <c r="O50" s="145"/>
      <c r="P50" s="21"/>
      <c r="Q50" s="169"/>
      <c r="R50" s="8"/>
      <c r="S50" s="158"/>
      <c r="T50" s="8"/>
      <c r="U50" s="8"/>
      <c r="V50" s="8"/>
      <c r="W50" s="142"/>
      <c r="X50" s="19"/>
      <c r="Y50" s="19"/>
      <c r="Z50" s="304"/>
    </row>
    <row r="51" spans="1:26" x14ac:dyDescent="0.2">
      <c r="A51" s="299"/>
      <c r="B51" s="145"/>
      <c r="C51" s="214"/>
      <c r="D51" s="18"/>
      <c r="E51" s="15"/>
      <c r="F51" s="196"/>
      <c r="G51" s="191"/>
      <c r="H51" s="8"/>
      <c r="I51" s="167">
        <v>2880</v>
      </c>
      <c r="J51" s="270">
        <v>3.6</v>
      </c>
      <c r="K51" s="235"/>
      <c r="L51" s="235"/>
      <c r="M51" s="291"/>
      <c r="N51" s="145"/>
      <c r="O51" s="145"/>
      <c r="P51" s="168">
        <f>Berechnung!E22*D$17</f>
        <v>0</v>
      </c>
      <c r="Q51" s="169"/>
      <c r="R51" s="8"/>
      <c r="S51" s="214" t="s">
        <v>125</v>
      </c>
      <c r="T51" s="8"/>
      <c r="U51" s="8"/>
      <c r="V51" s="8"/>
      <c r="W51" s="8"/>
      <c r="X51" s="19"/>
      <c r="Y51" s="19"/>
      <c r="Z51" s="304"/>
    </row>
    <row r="52" spans="1:26" ht="3.95" customHeight="1" x14ac:dyDescent="0.2">
      <c r="A52" s="299"/>
      <c r="B52" s="145"/>
      <c r="C52" s="214"/>
      <c r="D52" s="18"/>
      <c r="E52" s="15"/>
      <c r="F52" s="196"/>
      <c r="G52" s="191"/>
      <c r="H52" s="8"/>
      <c r="I52" s="141"/>
      <c r="J52" s="21"/>
      <c r="K52" s="235"/>
      <c r="L52" s="235"/>
      <c r="M52" s="291"/>
      <c r="N52" s="145"/>
      <c r="O52" s="145"/>
      <c r="P52" s="21"/>
      <c r="Q52" s="169"/>
      <c r="R52" s="8"/>
      <c r="S52" s="158"/>
      <c r="T52" s="8"/>
      <c r="U52" s="8"/>
      <c r="V52" s="8"/>
      <c r="W52" s="142"/>
      <c r="X52" s="19"/>
      <c r="Y52" s="19"/>
      <c r="Z52" s="304"/>
    </row>
    <row r="53" spans="1:26" x14ac:dyDescent="0.2">
      <c r="A53" s="299"/>
      <c r="B53" s="145"/>
      <c r="C53" s="214"/>
      <c r="D53" s="18"/>
      <c r="E53" s="21"/>
      <c r="F53" s="196"/>
      <c r="G53" s="191"/>
      <c r="H53" s="8"/>
      <c r="I53" s="167">
        <v>4320</v>
      </c>
      <c r="J53" s="270">
        <v>2.7</v>
      </c>
      <c r="K53" s="235"/>
      <c r="L53" s="235"/>
      <c r="M53" s="291"/>
      <c r="N53" s="199"/>
      <c r="O53" s="199"/>
      <c r="P53" s="168">
        <f>Berechnung!E23*D$17</f>
        <v>0</v>
      </c>
      <c r="Q53" s="169"/>
      <c r="R53" s="8"/>
      <c r="S53" s="159"/>
      <c r="T53" s="162">
        <f>E27</f>
        <v>5</v>
      </c>
      <c r="U53" s="160" t="s">
        <v>84</v>
      </c>
      <c r="V53" s="170"/>
      <c r="W53" s="171">
        <f>IF(T49&lt;120,T53*T49*60/1000,T53*120*60/1000)</f>
        <v>36</v>
      </c>
      <c r="X53" s="160" t="s">
        <v>127</v>
      </c>
      <c r="Y53" s="19"/>
      <c r="Z53" s="304"/>
    </row>
    <row r="54" spans="1:26" ht="3.95" customHeight="1" x14ac:dyDescent="0.2">
      <c r="A54" s="299"/>
      <c r="B54" s="145"/>
      <c r="C54" s="214"/>
      <c r="D54" s="18"/>
      <c r="E54" s="21"/>
      <c r="F54" s="196"/>
      <c r="G54" s="191"/>
      <c r="H54" s="8"/>
      <c r="I54" s="141"/>
      <c r="J54" s="20"/>
      <c r="K54" s="235"/>
      <c r="L54" s="235"/>
      <c r="M54" s="317"/>
      <c r="N54" s="199"/>
      <c r="O54" s="199"/>
      <c r="P54" s="21"/>
      <c r="Q54" s="169"/>
      <c r="R54" s="8"/>
      <c r="S54" s="158"/>
      <c r="T54" s="196"/>
      <c r="U54" s="196"/>
      <c r="V54" s="196"/>
      <c r="W54" s="196"/>
      <c r="X54" s="19"/>
      <c r="Y54" s="19"/>
      <c r="Z54" s="304"/>
    </row>
    <row r="55" spans="1:26" ht="12.75" customHeight="1" x14ac:dyDescent="0.2">
      <c r="A55" s="299"/>
      <c r="B55" s="145"/>
      <c r="C55" s="214"/>
      <c r="D55" s="18"/>
      <c r="E55" s="21"/>
      <c r="F55" s="196"/>
      <c r="G55" s="191"/>
      <c r="H55" s="8"/>
      <c r="I55" s="199"/>
      <c r="J55" s="20"/>
      <c r="K55" s="169"/>
      <c r="L55" s="235"/>
      <c r="M55" s="317"/>
      <c r="N55" s="199"/>
      <c r="O55" s="199"/>
      <c r="P55" s="21"/>
      <c r="Q55" s="169"/>
      <c r="R55" s="8"/>
      <c r="S55" s="159"/>
      <c r="T55" s="343">
        <f>T53*60*T49/1000</f>
        <v>36</v>
      </c>
      <c r="U55" s="160" t="s">
        <v>126</v>
      </c>
      <c r="V55" s="170"/>
      <c r="W55" s="342">
        <f>Flächen!H18*0.8</f>
        <v>4000</v>
      </c>
      <c r="X55" s="160" t="s">
        <v>128</v>
      </c>
      <c r="Y55" s="19"/>
      <c r="Z55" s="304"/>
    </row>
    <row r="56" spans="1:26" ht="3.95" customHeight="1" x14ac:dyDescent="0.2">
      <c r="A56" s="299"/>
      <c r="B56" s="145"/>
      <c r="C56" s="210"/>
      <c r="D56" s="165"/>
      <c r="E56" s="183"/>
      <c r="F56" s="193"/>
      <c r="G56" s="194"/>
      <c r="H56" s="8"/>
      <c r="I56" s="200"/>
      <c r="J56" s="237"/>
      <c r="K56" s="201"/>
      <c r="L56" s="235"/>
      <c r="M56" s="317"/>
      <c r="N56" s="199"/>
      <c r="O56" s="200"/>
      <c r="P56" s="183"/>
      <c r="Q56" s="201"/>
      <c r="R56" s="8"/>
      <c r="S56" s="200"/>
      <c r="T56" s="183"/>
      <c r="U56" s="183"/>
      <c r="V56" s="183"/>
      <c r="W56" s="183"/>
      <c r="X56" s="201"/>
      <c r="Y56" s="19"/>
      <c r="Z56" s="304"/>
    </row>
    <row r="57" spans="1:26" x14ac:dyDescent="0.2">
      <c r="A57" s="299"/>
      <c r="B57" s="202"/>
      <c r="C57" s="132"/>
      <c r="D57" s="165"/>
      <c r="E57" s="183"/>
      <c r="F57" s="193"/>
      <c r="G57" s="203"/>
      <c r="H57" s="40"/>
      <c r="I57" s="40"/>
      <c r="J57" s="40"/>
      <c r="K57" s="40"/>
      <c r="L57" s="54"/>
      <c r="M57" s="291"/>
      <c r="N57" s="35"/>
      <c r="O57" s="40"/>
      <c r="P57" s="40"/>
      <c r="Q57" s="40"/>
      <c r="R57" s="40"/>
      <c r="S57" s="204"/>
      <c r="T57" s="40"/>
      <c r="U57" s="40"/>
      <c r="V57" s="165"/>
      <c r="W57" s="205"/>
      <c r="X57" s="205"/>
      <c r="Y57" s="198"/>
      <c r="Z57" s="300"/>
    </row>
    <row r="58" spans="1:26" x14ac:dyDescent="0.2">
      <c r="A58" s="318"/>
      <c r="B58" s="310"/>
      <c r="C58" s="319"/>
      <c r="D58" s="320"/>
      <c r="E58" s="320"/>
      <c r="F58" s="320"/>
      <c r="G58" s="320"/>
      <c r="H58" s="320"/>
      <c r="I58" s="320"/>
      <c r="J58" s="320"/>
      <c r="K58" s="320"/>
      <c r="L58" s="320"/>
      <c r="M58" s="320"/>
      <c r="N58" s="310"/>
      <c r="O58" s="310"/>
      <c r="P58" s="310"/>
      <c r="Q58" s="310"/>
      <c r="R58" s="310"/>
      <c r="S58" s="310"/>
      <c r="T58" s="310"/>
      <c r="U58" s="310"/>
      <c r="V58" s="310"/>
      <c r="W58" s="310"/>
      <c r="X58" s="310"/>
      <c r="Y58" s="310"/>
      <c r="Z58" s="321"/>
    </row>
    <row r="59" spans="1:26" hidden="1" x14ac:dyDescent="0.2">
      <c r="A59" s="238"/>
      <c r="M59" s="239"/>
      <c r="N59" s="239"/>
      <c r="O59" s="239"/>
      <c r="P59" s="239"/>
      <c r="Q59" s="239"/>
      <c r="R59" s="239"/>
      <c r="S59" s="239"/>
    </row>
    <row r="60" spans="1:26" hidden="1" x14ac:dyDescent="0.2"/>
    <row r="61" spans="1:26" hidden="1" x14ac:dyDescent="0.2"/>
    <row r="62" spans="1:26" hidden="1" x14ac:dyDescent="0.2"/>
    <row r="63" spans="1:26" hidden="1" x14ac:dyDescent="0.2"/>
    <row r="64" spans="1:26"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row r="1069" hidden="1" x14ac:dyDescent="0.2"/>
    <row r="1070" hidden="1" x14ac:dyDescent="0.2"/>
    <row r="1071" hidden="1" x14ac:dyDescent="0.2"/>
    <row r="1072" hidden="1" x14ac:dyDescent="0.2"/>
    <row r="1073" hidden="1" x14ac:dyDescent="0.2"/>
    <row r="1074" hidden="1" x14ac:dyDescent="0.2"/>
    <row r="1075" hidden="1" x14ac:dyDescent="0.2"/>
    <row r="1076" hidden="1" x14ac:dyDescent="0.2"/>
    <row r="1077" hidden="1" x14ac:dyDescent="0.2"/>
    <row r="1078" hidden="1" x14ac:dyDescent="0.2"/>
    <row r="1079" hidden="1" x14ac:dyDescent="0.2"/>
    <row r="1080" hidden="1" x14ac:dyDescent="0.2"/>
    <row r="1081" hidden="1" x14ac:dyDescent="0.2"/>
    <row r="1082" hidden="1" x14ac:dyDescent="0.2"/>
    <row r="1083" hidden="1" x14ac:dyDescent="0.2"/>
    <row r="1084" hidden="1" x14ac:dyDescent="0.2"/>
    <row r="1085" hidden="1" x14ac:dyDescent="0.2"/>
    <row r="1086" hidden="1" x14ac:dyDescent="0.2"/>
    <row r="1087" hidden="1" x14ac:dyDescent="0.2"/>
    <row r="1088" hidden="1" x14ac:dyDescent="0.2"/>
    <row r="1089" hidden="1" x14ac:dyDescent="0.2"/>
    <row r="1090" hidden="1" x14ac:dyDescent="0.2"/>
    <row r="1091" hidden="1" x14ac:dyDescent="0.2"/>
    <row r="1092" hidden="1" x14ac:dyDescent="0.2"/>
    <row r="1093" hidden="1" x14ac:dyDescent="0.2"/>
    <row r="1094" hidden="1" x14ac:dyDescent="0.2"/>
    <row r="1095" hidden="1" x14ac:dyDescent="0.2"/>
    <row r="1096" hidden="1" x14ac:dyDescent="0.2"/>
    <row r="1097" hidden="1" x14ac:dyDescent="0.2"/>
    <row r="1098" hidden="1" x14ac:dyDescent="0.2"/>
    <row r="1099" hidden="1" x14ac:dyDescent="0.2"/>
    <row r="1100" hidden="1" x14ac:dyDescent="0.2"/>
    <row r="1101" hidden="1" x14ac:dyDescent="0.2"/>
    <row r="1102" hidden="1" x14ac:dyDescent="0.2"/>
    <row r="1103" hidden="1" x14ac:dyDescent="0.2"/>
    <row r="1104" hidden="1" x14ac:dyDescent="0.2"/>
    <row r="1105" hidden="1" x14ac:dyDescent="0.2"/>
    <row r="1106" hidden="1" x14ac:dyDescent="0.2"/>
    <row r="1107" hidden="1" x14ac:dyDescent="0.2"/>
    <row r="1108" hidden="1" x14ac:dyDescent="0.2"/>
    <row r="1109" hidden="1" x14ac:dyDescent="0.2"/>
    <row r="1110" hidden="1" x14ac:dyDescent="0.2"/>
    <row r="1111" hidden="1" x14ac:dyDescent="0.2"/>
    <row r="1112" hidden="1" x14ac:dyDescent="0.2"/>
    <row r="1113" hidden="1" x14ac:dyDescent="0.2"/>
    <row r="1114" hidden="1" x14ac:dyDescent="0.2"/>
    <row r="1115" hidden="1" x14ac:dyDescent="0.2"/>
    <row r="1116" hidden="1" x14ac:dyDescent="0.2"/>
    <row r="1117" hidden="1" x14ac:dyDescent="0.2"/>
    <row r="1118" hidden="1" x14ac:dyDescent="0.2"/>
    <row r="1119" hidden="1" x14ac:dyDescent="0.2"/>
    <row r="1120" hidden="1" x14ac:dyDescent="0.2"/>
    <row r="1121" hidden="1" x14ac:dyDescent="0.2"/>
    <row r="1122" hidden="1" x14ac:dyDescent="0.2"/>
    <row r="1123" hidden="1" x14ac:dyDescent="0.2"/>
    <row r="1124" hidden="1" x14ac:dyDescent="0.2"/>
    <row r="1125" hidden="1" x14ac:dyDescent="0.2"/>
    <row r="1126" hidden="1" x14ac:dyDescent="0.2"/>
    <row r="1127" hidden="1" x14ac:dyDescent="0.2"/>
    <row r="1128" hidden="1" x14ac:dyDescent="0.2"/>
    <row r="1129" hidden="1" x14ac:dyDescent="0.2"/>
    <row r="1130" hidden="1" x14ac:dyDescent="0.2"/>
    <row r="1131" hidden="1" x14ac:dyDescent="0.2"/>
    <row r="1132" hidden="1" x14ac:dyDescent="0.2"/>
    <row r="1133" hidden="1" x14ac:dyDescent="0.2"/>
    <row r="1134" hidden="1" x14ac:dyDescent="0.2"/>
    <row r="1135" hidden="1" x14ac:dyDescent="0.2"/>
    <row r="1136" hidden="1" x14ac:dyDescent="0.2"/>
    <row r="1137" hidden="1" x14ac:dyDescent="0.2"/>
    <row r="1138" hidden="1" x14ac:dyDescent="0.2"/>
    <row r="1139" hidden="1" x14ac:dyDescent="0.2"/>
    <row r="1140" hidden="1" x14ac:dyDescent="0.2"/>
    <row r="1141" hidden="1" x14ac:dyDescent="0.2"/>
    <row r="1142" hidden="1" x14ac:dyDescent="0.2"/>
    <row r="1143" hidden="1" x14ac:dyDescent="0.2"/>
    <row r="1144" hidden="1" x14ac:dyDescent="0.2"/>
    <row r="1145" hidden="1" x14ac:dyDescent="0.2"/>
    <row r="1146" hidden="1" x14ac:dyDescent="0.2"/>
    <row r="1147" hidden="1" x14ac:dyDescent="0.2"/>
    <row r="1148" hidden="1" x14ac:dyDescent="0.2"/>
    <row r="1149" hidden="1" x14ac:dyDescent="0.2"/>
    <row r="1150" hidden="1" x14ac:dyDescent="0.2"/>
    <row r="1151" hidden="1" x14ac:dyDescent="0.2"/>
    <row r="1152" hidden="1" x14ac:dyDescent="0.2"/>
    <row r="1153" hidden="1" x14ac:dyDescent="0.2"/>
    <row r="1154" hidden="1" x14ac:dyDescent="0.2"/>
    <row r="1155" hidden="1" x14ac:dyDescent="0.2"/>
    <row r="1156" hidden="1" x14ac:dyDescent="0.2"/>
    <row r="1157" hidden="1" x14ac:dyDescent="0.2"/>
    <row r="1158" hidden="1" x14ac:dyDescent="0.2"/>
    <row r="1159" hidden="1" x14ac:dyDescent="0.2"/>
    <row r="1160" hidden="1" x14ac:dyDescent="0.2"/>
    <row r="1161" hidden="1" x14ac:dyDescent="0.2"/>
    <row r="1162" hidden="1" x14ac:dyDescent="0.2"/>
    <row r="1163" hidden="1" x14ac:dyDescent="0.2"/>
    <row r="1164" hidden="1" x14ac:dyDescent="0.2"/>
    <row r="1165" hidden="1" x14ac:dyDescent="0.2"/>
    <row r="1166" hidden="1" x14ac:dyDescent="0.2"/>
    <row r="1167" hidden="1" x14ac:dyDescent="0.2"/>
    <row r="1168" hidden="1" x14ac:dyDescent="0.2"/>
    <row r="1169" hidden="1" x14ac:dyDescent="0.2"/>
    <row r="1170" hidden="1" x14ac:dyDescent="0.2"/>
    <row r="1171" hidden="1" x14ac:dyDescent="0.2"/>
    <row r="1172" hidden="1" x14ac:dyDescent="0.2"/>
    <row r="1173" hidden="1" x14ac:dyDescent="0.2"/>
    <row r="1174" hidden="1" x14ac:dyDescent="0.2"/>
    <row r="1175" hidden="1" x14ac:dyDescent="0.2"/>
    <row r="1176" hidden="1" x14ac:dyDescent="0.2"/>
    <row r="1177" hidden="1" x14ac:dyDescent="0.2"/>
    <row r="1178" hidden="1" x14ac:dyDescent="0.2"/>
    <row r="1179" hidden="1" x14ac:dyDescent="0.2"/>
    <row r="1180" hidden="1" x14ac:dyDescent="0.2"/>
    <row r="1181" hidden="1" x14ac:dyDescent="0.2"/>
    <row r="1182" hidden="1" x14ac:dyDescent="0.2"/>
    <row r="1183" hidden="1" x14ac:dyDescent="0.2"/>
    <row r="1184" hidden="1" x14ac:dyDescent="0.2"/>
    <row r="1185" hidden="1" x14ac:dyDescent="0.2"/>
    <row r="1186" hidden="1" x14ac:dyDescent="0.2"/>
    <row r="1187" hidden="1" x14ac:dyDescent="0.2"/>
    <row r="1188" hidden="1" x14ac:dyDescent="0.2"/>
    <row r="1189" hidden="1" x14ac:dyDescent="0.2"/>
    <row r="1190" hidden="1" x14ac:dyDescent="0.2"/>
    <row r="1191" hidden="1" x14ac:dyDescent="0.2"/>
    <row r="1192" hidden="1" x14ac:dyDescent="0.2"/>
    <row r="1193" hidden="1" x14ac:dyDescent="0.2"/>
    <row r="1194" hidden="1" x14ac:dyDescent="0.2"/>
    <row r="1195" hidden="1" x14ac:dyDescent="0.2"/>
    <row r="1196" hidden="1" x14ac:dyDescent="0.2"/>
    <row r="1197" hidden="1" x14ac:dyDescent="0.2"/>
    <row r="1198" hidden="1" x14ac:dyDescent="0.2"/>
    <row r="1199" hidden="1" x14ac:dyDescent="0.2"/>
    <row r="1200" hidden="1" x14ac:dyDescent="0.2"/>
    <row r="1201" hidden="1" x14ac:dyDescent="0.2"/>
    <row r="1202" hidden="1" x14ac:dyDescent="0.2"/>
    <row r="1203" hidden="1" x14ac:dyDescent="0.2"/>
    <row r="1204" hidden="1" x14ac:dyDescent="0.2"/>
    <row r="1205" hidden="1" x14ac:dyDescent="0.2"/>
    <row r="1206" hidden="1" x14ac:dyDescent="0.2"/>
    <row r="1207" hidden="1" x14ac:dyDescent="0.2"/>
    <row r="1208" hidden="1" x14ac:dyDescent="0.2"/>
    <row r="1209" hidden="1" x14ac:dyDescent="0.2"/>
    <row r="1210" hidden="1" x14ac:dyDescent="0.2"/>
    <row r="1211" hidden="1" x14ac:dyDescent="0.2"/>
    <row r="1212" hidden="1" x14ac:dyDescent="0.2"/>
    <row r="1213" hidden="1" x14ac:dyDescent="0.2"/>
    <row r="1214" hidden="1" x14ac:dyDescent="0.2"/>
    <row r="1215" hidden="1" x14ac:dyDescent="0.2"/>
    <row r="1216" hidden="1" x14ac:dyDescent="0.2"/>
    <row r="1217" hidden="1" x14ac:dyDescent="0.2"/>
    <row r="1218" hidden="1" x14ac:dyDescent="0.2"/>
    <row r="1219" hidden="1" x14ac:dyDescent="0.2"/>
    <row r="1220" hidden="1" x14ac:dyDescent="0.2"/>
    <row r="1221" hidden="1" x14ac:dyDescent="0.2"/>
    <row r="1222" hidden="1" x14ac:dyDescent="0.2"/>
    <row r="1223" hidden="1" x14ac:dyDescent="0.2"/>
    <row r="1224" hidden="1" x14ac:dyDescent="0.2"/>
    <row r="1225" hidden="1" x14ac:dyDescent="0.2"/>
    <row r="1226" hidden="1" x14ac:dyDescent="0.2"/>
    <row r="1227" hidden="1" x14ac:dyDescent="0.2"/>
    <row r="1228" hidden="1" x14ac:dyDescent="0.2"/>
    <row r="1229" hidden="1" x14ac:dyDescent="0.2"/>
    <row r="1230" hidden="1" x14ac:dyDescent="0.2"/>
    <row r="1231" hidden="1" x14ac:dyDescent="0.2"/>
    <row r="1232" hidden="1" x14ac:dyDescent="0.2"/>
    <row r="1233" hidden="1" x14ac:dyDescent="0.2"/>
    <row r="1234" hidden="1" x14ac:dyDescent="0.2"/>
    <row r="1235" hidden="1" x14ac:dyDescent="0.2"/>
    <row r="1236" hidden="1" x14ac:dyDescent="0.2"/>
    <row r="1237" hidden="1" x14ac:dyDescent="0.2"/>
    <row r="1238" hidden="1" x14ac:dyDescent="0.2"/>
    <row r="1239" hidden="1" x14ac:dyDescent="0.2"/>
    <row r="1240" hidden="1" x14ac:dyDescent="0.2"/>
    <row r="1241" hidden="1" x14ac:dyDescent="0.2"/>
    <row r="1242" hidden="1" x14ac:dyDescent="0.2"/>
    <row r="1243" hidden="1" x14ac:dyDescent="0.2"/>
    <row r="1244" hidden="1" x14ac:dyDescent="0.2"/>
    <row r="1245" hidden="1" x14ac:dyDescent="0.2"/>
    <row r="1246" hidden="1" x14ac:dyDescent="0.2"/>
    <row r="1247" hidden="1" x14ac:dyDescent="0.2"/>
    <row r="1248" hidden="1" x14ac:dyDescent="0.2"/>
    <row r="1249" hidden="1" x14ac:dyDescent="0.2"/>
    <row r="1250" hidden="1" x14ac:dyDescent="0.2"/>
    <row r="1251" hidden="1" x14ac:dyDescent="0.2"/>
    <row r="1252" hidden="1" x14ac:dyDescent="0.2"/>
    <row r="1253" hidden="1" x14ac:dyDescent="0.2"/>
    <row r="1254" hidden="1" x14ac:dyDescent="0.2"/>
    <row r="1255" hidden="1" x14ac:dyDescent="0.2"/>
    <row r="1256" hidden="1" x14ac:dyDescent="0.2"/>
    <row r="1257" hidden="1" x14ac:dyDescent="0.2"/>
    <row r="1258" hidden="1" x14ac:dyDescent="0.2"/>
    <row r="1259" hidden="1" x14ac:dyDescent="0.2"/>
    <row r="1260" hidden="1" x14ac:dyDescent="0.2"/>
    <row r="1261" hidden="1" x14ac:dyDescent="0.2"/>
    <row r="1262" hidden="1" x14ac:dyDescent="0.2"/>
    <row r="1263" hidden="1" x14ac:dyDescent="0.2"/>
    <row r="1264" hidden="1" x14ac:dyDescent="0.2"/>
    <row r="1265" hidden="1" x14ac:dyDescent="0.2"/>
    <row r="1266" hidden="1" x14ac:dyDescent="0.2"/>
    <row r="1267" hidden="1" x14ac:dyDescent="0.2"/>
    <row r="1268" hidden="1" x14ac:dyDescent="0.2"/>
    <row r="1269" hidden="1" x14ac:dyDescent="0.2"/>
    <row r="1270" hidden="1" x14ac:dyDescent="0.2"/>
    <row r="1271" hidden="1" x14ac:dyDescent="0.2"/>
    <row r="1272" hidden="1" x14ac:dyDescent="0.2"/>
    <row r="1273" hidden="1" x14ac:dyDescent="0.2"/>
    <row r="1274" hidden="1" x14ac:dyDescent="0.2"/>
    <row r="1275" hidden="1" x14ac:dyDescent="0.2"/>
    <row r="1276" hidden="1" x14ac:dyDescent="0.2"/>
    <row r="1277" hidden="1" x14ac:dyDescent="0.2"/>
    <row r="1278" hidden="1" x14ac:dyDescent="0.2"/>
    <row r="1279" hidden="1" x14ac:dyDescent="0.2"/>
    <row r="1280" hidden="1" x14ac:dyDescent="0.2"/>
    <row r="1281" hidden="1" x14ac:dyDescent="0.2"/>
    <row r="1282" hidden="1" x14ac:dyDescent="0.2"/>
    <row r="1283" hidden="1" x14ac:dyDescent="0.2"/>
    <row r="1284" hidden="1" x14ac:dyDescent="0.2"/>
    <row r="1285" hidden="1" x14ac:dyDescent="0.2"/>
    <row r="1286" hidden="1" x14ac:dyDescent="0.2"/>
    <row r="1287" hidden="1" x14ac:dyDescent="0.2"/>
    <row r="1288" hidden="1" x14ac:dyDescent="0.2"/>
    <row r="1289" hidden="1" x14ac:dyDescent="0.2"/>
    <row r="1290" hidden="1" x14ac:dyDescent="0.2"/>
    <row r="1291" hidden="1" x14ac:dyDescent="0.2"/>
    <row r="1292" hidden="1" x14ac:dyDescent="0.2"/>
    <row r="1293" hidden="1" x14ac:dyDescent="0.2"/>
    <row r="1294" hidden="1" x14ac:dyDescent="0.2"/>
    <row r="1295" hidden="1" x14ac:dyDescent="0.2"/>
    <row r="1296" hidden="1" x14ac:dyDescent="0.2"/>
    <row r="1297" hidden="1" x14ac:dyDescent="0.2"/>
    <row r="1298" hidden="1" x14ac:dyDescent="0.2"/>
    <row r="1299" hidden="1" x14ac:dyDescent="0.2"/>
    <row r="1300" hidden="1" x14ac:dyDescent="0.2"/>
    <row r="1301" hidden="1" x14ac:dyDescent="0.2"/>
    <row r="1302" hidden="1" x14ac:dyDescent="0.2"/>
    <row r="1303" hidden="1" x14ac:dyDescent="0.2"/>
    <row r="1304" hidden="1" x14ac:dyDescent="0.2"/>
    <row r="1305" hidden="1" x14ac:dyDescent="0.2"/>
    <row r="1306" hidden="1" x14ac:dyDescent="0.2"/>
    <row r="1307" hidden="1" x14ac:dyDescent="0.2"/>
    <row r="1308" hidden="1" x14ac:dyDescent="0.2"/>
    <row r="1309" hidden="1" x14ac:dyDescent="0.2"/>
    <row r="1310" hidden="1" x14ac:dyDescent="0.2"/>
    <row r="1311" hidden="1" x14ac:dyDescent="0.2"/>
    <row r="1312" hidden="1" x14ac:dyDescent="0.2"/>
    <row r="1313" hidden="1" x14ac:dyDescent="0.2"/>
    <row r="1314" hidden="1" x14ac:dyDescent="0.2"/>
    <row r="1315" hidden="1" x14ac:dyDescent="0.2"/>
    <row r="1316" hidden="1" x14ac:dyDescent="0.2"/>
    <row r="1317" hidden="1" x14ac:dyDescent="0.2"/>
    <row r="1318" hidden="1" x14ac:dyDescent="0.2"/>
    <row r="1319" hidden="1" x14ac:dyDescent="0.2"/>
    <row r="1320" hidden="1" x14ac:dyDescent="0.2"/>
    <row r="1321" hidden="1" x14ac:dyDescent="0.2"/>
    <row r="1322" hidden="1" x14ac:dyDescent="0.2"/>
    <row r="1323" hidden="1" x14ac:dyDescent="0.2"/>
    <row r="1324" hidden="1" x14ac:dyDescent="0.2"/>
    <row r="1325" hidden="1" x14ac:dyDescent="0.2"/>
    <row r="1326" hidden="1" x14ac:dyDescent="0.2"/>
    <row r="1327" hidden="1" x14ac:dyDescent="0.2"/>
    <row r="1328" hidden="1" x14ac:dyDescent="0.2"/>
    <row r="1329" hidden="1" x14ac:dyDescent="0.2"/>
    <row r="1330" hidden="1" x14ac:dyDescent="0.2"/>
    <row r="1331" hidden="1" x14ac:dyDescent="0.2"/>
    <row r="1332" hidden="1" x14ac:dyDescent="0.2"/>
    <row r="1333" hidden="1" x14ac:dyDescent="0.2"/>
    <row r="1334" hidden="1" x14ac:dyDescent="0.2"/>
    <row r="1335" hidden="1" x14ac:dyDescent="0.2"/>
    <row r="1336" hidden="1" x14ac:dyDescent="0.2"/>
    <row r="1337" hidden="1" x14ac:dyDescent="0.2"/>
    <row r="1338" hidden="1" x14ac:dyDescent="0.2"/>
    <row r="1339" hidden="1" x14ac:dyDescent="0.2"/>
    <row r="1340" hidden="1" x14ac:dyDescent="0.2"/>
    <row r="1341" hidden="1" x14ac:dyDescent="0.2"/>
    <row r="1342" hidden="1" x14ac:dyDescent="0.2"/>
    <row r="1343" hidden="1" x14ac:dyDescent="0.2"/>
    <row r="1344" hidden="1" x14ac:dyDescent="0.2"/>
    <row r="1345" hidden="1" x14ac:dyDescent="0.2"/>
    <row r="1346" hidden="1" x14ac:dyDescent="0.2"/>
    <row r="1347" hidden="1" x14ac:dyDescent="0.2"/>
    <row r="1348" hidden="1" x14ac:dyDescent="0.2"/>
    <row r="1349" hidden="1" x14ac:dyDescent="0.2"/>
    <row r="1350" hidden="1" x14ac:dyDescent="0.2"/>
    <row r="1351" hidden="1" x14ac:dyDescent="0.2"/>
    <row r="1352" hidden="1" x14ac:dyDescent="0.2"/>
    <row r="1353" hidden="1" x14ac:dyDescent="0.2"/>
    <row r="1354" hidden="1" x14ac:dyDescent="0.2"/>
    <row r="1355" hidden="1" x14ac:dyDescent="0.2"/>
    <row r="1356" hidden="1" x14ac:dyDescent="0.2"/>
    <row r="1357" hidden="1" x14ac:dyDescent="0.2"/>
    <row r="1358" hidden="1" x14ac:dyDescent="0.2"/>
    <row r="1359" hidden="1" x14ac:dyDescent="0.2"/>
    <row r="1360" hidden="1" x14ac:dyDescent="0.2"/>
    <row r="1361" hidden="1" x14ac:dyDescent="0.2"/>
    <row r="1362" hidden="1" x14ac:dyDescent="0.2"/>
    <row r="1363" hidden="1" x14ac:dyDescent="0.2"/>
    <row r="1364" hidden="1" x14ac:dyDescent="0.2"/>
    <row r="1365" hidden="1" x14ac:dyDescent="0.2"/>
    <row r="1366" hidden="1" x14ac:dyDescent="0.2"/>
    <row r="1367" hidden="1" x14ac:dyDescent="0.2"/>
    <row r="1368" hidden="1" x14ac:dyDescent="0.2"/>
    <row r="1369" hidden="1" x14ac:dyDescent="0.2"/>
    <row r="1370" hidden="1" x14ac:dyDescent="0.2"/>
    <row r="1371" hidden="1" x14ac:dyDescent="0.2"/>
    <row r="1372" hidden="1" x14ac:dyDescent="0.2"/>
    <row r="1373" hidden="1" x14ac:dyDescent="0.2"/>
    <row r="1374" hidden="1" x14ac:dyDescent="0.2"/>
    <row r="1375" hidden="1" x14ac:dyDescent="0.2"/>
    <row r="1376" hidden="1" x14ac:dyDescent="0.2"/>
    <row r="1377" hidden="1" x14ac:dyDescent="0.2"/>
    <row r="1378" hidden="1" x14ac:dyDescent="0.2"/>
    <row r="1379" hidden="1" x14ac:dyDescent="0.2"/>
    <row r="1380" hidden="1" x14ac:dyDescent="0.2"/>
    <row r="1381" hidden="1" x14ac:dyDescent="0.2"/>
    <row r="1382" hidden="1" x14ac:dyDescent="0.2"/>
    <row r="1383" hidden="1" x14ac:dyDescent="0.2"/>
    <row r="1384" hidden="1" x14ac:dyDescent="0.2"/>
    <row r="1385" hidden="1" x14ac:dyDescent="0.2"/>
    <row r="1386" hidden="1" x14ac:dyDescent="0.2"/>
    <row r="1387" hidden="1" x14ac:dyDescent="0.2"/>
    <row r="1388" hidden="1" x14ac:dyDescent="0.2"/>
    <row r="1389" hidden="1" x14ac:dyDescent="0.2"/>
    <row r="1390" hidden="1" x14ac:dyDescent="0.2"/>
    <row r="1391" hidden="1" x14ac:dyDescent="0.2"/>
    <row r="1392" hidden="1" x14ac:dyDescent="0.2"/>
    <row r="1393" hidden="1" x14ac:dyDescent="0.2"/>
    <row r="1394" hidden="1" x14ac:dyDescent="0.2"/>
    <row r="1395" hidden="1" x14ac:dyDescent="0.2"/>
    <row r="1396" hidden="1" x14ac:dyDescent="0.2"/>
    <row r="1397" hidden="1" x14ac:dyDescent="0.2"/>
    <row r="1398" hidden="1" x14ac:dyDescent="0.2"/>
    <row r="1399" hidden="1" x14ac:dyDescent="0.2"/>
    <row r="1400" hidden="1" x14ac:dyDescent="0.2"/>
    <row r="1401" hidden="1" x14ac:dyDescent="0.2"/>
    <row r="1402" hidden="1" x14ac:dyDescent="0.2"/>
    <row r="1403" hidden="1" x14ac:dyDescent="0.2"/>
    <row r="1404" hidden="1" x14ac:dyDescent="0.2"/>
    <row r="1405" hidden="1" x14ac:dyDescent="0.2"/>
    <row r="1406" hidden="1" x14ac:dyDescent="0.2"/>
    <row r="1407" hidden="1" x14ac:dyDescent="0.2"/>
    <row r="1408" hidden="1" x14ac:dyDescent="0.2"/>
    <row r="1409" hidden="1" x14ac:dyDescent="0.2"/>
    <row r="1410" hidden="1" x14ac:dyDescent="0.2"/>
    <row r="1411" hidden="1" x14ac:dyDescent="0.2"/>
    <row r="1412" hidden="1" x14ac:dyDescent="0.2"/>
    <row r="1413" hidden="1" x14ac:dyDescent="0.2"/>
    <row r="1414" hidden="1" x14ac:dyDescent="0.2"/>
    <row r="1415" hidden="1" x14ac:dyDescent="0.2"/>
    <row r="1416" hidden="1" x14ac:dyDescent="0.2"/>
    <row r="1417" hidden="1" x14ac:dyDescent="0.2"/>
    <row r="1418" hidden="1" x14ac:dyDescent="0.2"/>
    <row r="1419" hidden="1" x14ac:dyDescent="0.2"/>
    <row r="1420" hidden="1" x14ac:dyDescent="0.2"/>
    <row r="1421" hidden="1" x14ac:dyDescent="0.2"/>
    <row r="1422" hidden="1" x14ac:dyDescent="0.2"/>
    <row r="1423" hidden="1" x14ac:dyDescent="0.2"/>
    <row r="1424" hidden="1" x14ac:dyDescent="0.2"/>
    <row r="1425" hidden="1" x14ac:dyDescent="0.2"/>
    <row r="1426" hidden="1" x14ac:dyDescent="0.2"/>
    <row r="1427" hidden="1" x14ac:dyDescent="0.2"/>
    <row r="1428" hidden="1" x14ac:dyDescent="0.2"/>
    <row r="1429" hidden="1" x14ac:dyDescent="0.2"/>
    <row r="1430" hidden="1" x14ac:dyDescent="0.2"/>
    <row r="1431" hidden="1" x14ac:dyDescent="0.2"/>
    <row r="1432" hidden="1" x14ac:dyDescent="0.2"/>
    <row r="1433" hidden="1" x14ac:dyDescent="0.2"/>
    <row r="1434" hidden="1" x14ac:dyDescent="0.2"/>
    <row r="1435" hidden="1" x14ac:dyDescent="0.2"/>
    <row r="1436" hidden="1" x14ac:dyDescent="0.2"/>
    <row r="1437" hidden="1" x14ac:dyDescent="0.2"/>
    <row r="1438" hidden="1" x14ac:dyDescent="0.2"/>
    <row r="1439" hidden="1" x14ac:dyDescent="0.2"/>
    <row r="1440" hidden="1" x14ac:dyDescent="0.2"/>
    <row r="1441" hidden="1" x14ac:dyDescent="0.2"/>
    <row r="1442" hidden="1" x14ac:dyDescent="0.2"/>
    <row r="1443" hidden="1" x14ac:dyDescent="0.2"/>
    <row r="1444" hidden="1" x14ac:dyDescent="0.2"/>
    <row r="1445" hidden="1" x14ac:dyDescent="0.2"/>
    <row r="1446" hidden="1" x14ac:dyDescent="0.2"/>
    <row r="1447" hidden="1" x14ac:dyDescent="0.2"/>
    <row r="1448" hidden="1" x14ac:dyDescent="0.2"/>
    <row r="1449" hidden="1" x14ac:dyDescent="0.2"/>
    <row r="1450" hidden="1" x14ac:dyDescent="0.2"/>
    <row r="1451" hidden="1" x14ac:dyDescent="0.2"/>
    <row r="1452" hidden="1" x14ac:dyDescent="0.2"/>
    <row r="1453" hidden="1" x14ac:dyDescent="0.2"/>
    <row r="1454" hidden="1" x14ac:dyDescent="0.2"/>
    <row r="1455" hidden="1" x14ac:dyDescent="0.2"/>
    <row r="1456" hidden="1" x14ac:dyDescent="0.2"/>
    <row r="1457" hidden="1" x14ac:dyDescent="0.2"/>
    <row r="1458" hidden="1" x14ac:dyDescent="0.2"/>
    <row r="1459" hidden="1" x14ac:dyDescent="0.2"/>
    <row r="1460" hidden="1" x14ac:dyDescent="0.2"/>
    <row r="1461" hidden="1" x14ac:dyDescent="0.2"/>
    <row r="1462" hidden="1" x14ac:dyDescent="0.2"/>
    <row r="1463" hidden="1" x14ac:dyDescent="0.2"/>
    <row r="1464" hidden="1" x14ac:dyDescent="0.2"/>
    <row r="1465" hidden="1" x14ac:dyDescent="0.2"/>
    <row r="1466" hidden="1" x14ac:dyDescent="0.2"/>
    <row r="1467" hidden="1" x14ac:dyDescent="0.2"/>
    <row r="1468" hidden="1" x14ac:dyDescent="0.2"/>
    <row r="1469" hidden="1" x14ac:dyDescent="0.2"/>
    <row r="1470" hidden="1" x14ac:dyDescent="0.2"/>
    <row r="1471" hidden="1" x14ac:dyDescent="0.2"/>
    <row r="1472" hidden="1" x14ac:dyDescent="0.2"/>
    <row r="1473" hidden="1" x14ac:dyDescent="0.2"/>
    <row r="1474" hidden="1" x14ac:dyDescent="0.2"/>
    <row r="1475" hidden="1" x14ac:dyDescent="0.2"/>
    <row r="1476" hidden="1" x14ac:dyDescent="0.2"/>
    <row r="1477" hidden="1" x14ac:dyDescent="0.2"/>
    <row r="1478" hidden="1" x14ac:dyDescent="0.2"/>
    <row r="1479" hidden="1" x14ac:dyDescent="0.2"/>
    <row r="1480" hidden="1" x14ac:dyDescent="0.2"/>
    <row r="1481" hidden="1" x14ac:dyDescent="0.2"/>
    <row r="1482" hidden="1" x14ac:dyDescent="0.2"/>
    <row r="1483" hidden="1" x14ac:dyDescent="0.2"/>
    <row r="1484" hidden="1" x14ac:dyDescent="0.2"/>
    <row r="1485" hidden="1" x14ac:dyDescent="0.2"/>
    <row r="1486" hidden="1" x14ac:dyDescent="0.2"/>
    <row r="1487" hidden="1" x14ac:dyDescent="0.2"/>
    <row r="1488" hidden="1" x14ac:dyDescent="0.2"/>
    <row r="1489" hidden="1" x14ac:dyDescent="0.2"/>
    <row r="1490" hidden="1" x14ac:dyDescent="0.2"/>
    <row r="1491" hidden="1" x14ac:dyDescent="0.2"/>
    <row r="1492" hidden="1" x14ac:dyDescent="0.2"/>
    <row r="1493" hidden="1" x14ac:dyDescent="0.2"/>
    <row r="1494" hidden="1" x14ac:dyDescent="0.2"/>
    <row r="1495" hidden="1" x14ac:dyDescent="0.2"/>
    <row r="1496" hidden="1" x14ac:dyDescent="0.2"/>
    <row r="1497" hidden="1" x14ac:dyDescent="0.2"/>
    <row r="1498" hidden="1" x14ac:dyDescent="0.2"/>
    <row r="1499" hidden="1" x14ac:dyDescent="0.2"/>
    <row r="1500" hidden="1" x14ac:dyDescent="0.2"/>
    <row r="1501" hidden="1" x14ac:dyDescent="0.2"/>
    <row r="1502" hidden="1" x14ac:dyDescent="0.2"/>
    <row r="1503" hidden="1" x14ac:dyDescent="0.2"/>
    <row r="1504" hidden="1" x14ac:dyDescent="0.2"/>
    <row r="1505" hidden="1" x14ac:dyDescent="0.2"/>
    <row r="1506" hidden="1" x14ac:dyDescent="0.2"/>
    <row r="1507" hidden="1" x14ac:dyDescent="0.2"/>
    <row r="1508" hidden="1" x14ac:dyDescent="0.2"/>
    <row r="1509" hidden="1" x14ac:dyDescent="0.2"/>
    <row r="1510" hidden="1" x14ac:dyDescent="0.2"/>
    <row r="1511" hidden="1" x14ac:dyDescent="0.2"/>
    <row r="1512" hidden="1" x14ac:dyDescent="0.2"/>
    <row r="1513" hidden="1" x14ac:dyDescent="0.2"/>
    <row r="1514" hidden="1" x14ac:dyDescent="0.2"/>
    <row r="1515" hidden="1" x14ac:dyDescent="0.2"/>
    <row r="1516" hidden="1" x14ac:dyDescent="0.2"/>
    <row r="1517" hidden="1" x14ac:dyDescent="0.2"/>
    <row r="1518" hidden="1" x14ac:dyDescent="0.2"/>
    <row r="1519" hidden="1" x14ac:dyDescent="0.2"/>
    <row r="1520" hidden="1" x14ac:dyDescent="0.2"/>
    <row r="1521" hidden="1" x14ac:dyDescent="0.2"/>
    <row r="1522" hidden="1" x14ac:dyDescent="0.2"/>
    <row r="1523" hidden="1" x14ac:dyDescent="0.2"/>
    <row r="1524" hidden="1" x14ac:dyDescent="0.2"/>
    <row r="1525" hidden="1" x14ac:dyDescent="0.2"/>
    <row r="1526" hidden="1" x14ac:dyDescent="0.2"/>
    <row r="1527" hidden="1" x14ac:dyDescent="0.2"/>
    <row r="1528" hidden="1" x14ac:dyDescent="0.2"/>
    <row r="1529" hidden="1" x14ac:dyDescent="0.2"/>
    <row r="1530" hidden="1" x14ac:dyDescent="0.2"/>
    <row r="1531" hidden="1" x14ac:dyDescent="0.2"/>
    <row r="1532" hidden="1" x14ac:dyDescent="0.2"/>
    <row r="1533" hidden="1" x14ac:dyDescent="0.2"/>
    <row r="1534" hidden="1" x14ac:dyDescent="0.2"/>
    <row r="1535" hidden="1" x14ac:dyDescent="0.2"/>
    <row r="1536" hidden="1" x14ac:dyDescent="0.2"/>
    <row r="1537" hidden="1" x14ac:dyDescent="0.2"/>
    <row r="1538" hidden="1" x14ac:dyDescent="0.2"/>
    <row r="1539" hidden="1" x14ac:dyDescent="0.2"/>
    <row r="1540" hidden="1" x14ac:dyDescent="0.2"/>
    <row r="1541" hidden="1" x14ac:dyDescent="0.2"/>
    <row r="1542" hidden="1" x14ac:dyDescent="0.2"/>
    <row r="1543" hidden="1" x14ac:dyDescent="0.2"/>
    <row r="1544" hidden="1" x14ac:dyDescent="0.2"/>
    <row r="1545" hidden="1" x14ac:dyDescent="0.2"/>
    <row r="1546" hidden="1" x14ac:dyDescent="0.2"/>
    <row r="1547" hidden="1" x14ac:dyDescent="0.2"/>
    <row r="1548" hidden="1" x14ac:dyDescent="0.2"/>
    <row r="1549" hidden="1" x14ac:dyDescent="0.2"/>
    <row r="1550" hidden="1" x14ac:dyDescent="0.2"/>
    <row r="1551" hidden="1" x14ac:dyDescent="0.2"/>
    <row r="1552" hidden="1" x14ac:dyDescent="0.2"/>
    <row r="1553" hidden="1" x14ac:dyDescent="0.2"/>
    <row r="1554" hidden="1" x14ac:dyDescent="0.2"/>
    <row r="1555" hidden="1" x14ac:dyDescent="0.2"/>
    <row r="1556" hidden="1" x14ac:dyDescent="0.2"/>
    <row r="1557" hidden="1" x14ac:dyDescent="0.2"/>
    <row r="1558" hidden="1" x14ac:dyDescent="0.2"/>
    <row r="1559" hidden="1" x14ac:dyDescent="0.2"/>
    <row r="1560" hidden="1" x14ac:dyDescent="0.2"/>
    <row r="1561" hidden="1" x14ac:dyDescent="0.2"/>
    <row r="1562" hidden="1" x14ac:dyDescent="0.2"/>
    <row r="1563" hidden="1" x14ac:dyDescent="0.2"/>
    <row r="1564" hidden="1" x14ac:dyDescent="0.2"/>
    <row r="1565" hidden="1" x14ac:dyDescent="0.2"/>
    <row r="1566" hidden="1" x14ac:dyDescent="0.2"/>
    <row r="1567" hidden="1" x14ac:dyDescent="0.2"/>
    <row r="1568" hidden="1" x14ac:dyDescent="0.2"/>
    <row r="1569" hidden="1" x14ac:dyDescent="0.2"/>
    <row r="1570" hidden="1" x14ac:dyDescent="0.2"/>
    <row r="1571" hidden="1" x14ac:dyDescent="0.2"/>
    <row r="1572" hidden="1" x14ac:dyDescent="0.2"/>
    <row r="1573" hidden="1" x14ac:dyDescent="0.2"/>
    <row r="1574" hidden="1" x14ac:dyDescent="0.2"/>
    <row r="1575" hidden="1" x14ac:dyDescent="0.2"/>
    <row r="1576" hidden="1" x14ac:dyDescent="0.2"/>
    <row r="1577" hidden="1" x14ac:dyDescent="0.2"/>
    <row r="1578" hidden="1" x14ac:dyDescent="0.2"/>
    <row r="1579" hidden="1" x14ac:dyDescent="0.2"/>
    <row r="1580" hidden="1" x14ac:dyDescent="0.2"/>
    <row r="1581" hidden="1" x14ac:dyDescent="0.2"/>
    <row r="1582" hidden="1" x14ac:dyDescent="0.2"/>
    <row r="1583" hidden="1" x14ac:dyDescent="0.2"/>
    <row r="1584" hidden="1" x14ac:dyDescent="0.2"/>
    <row r="1585" hidden="1" x14ac:dyDescent="0.2"/>
    <row r="1586" hidden="1" x14ac:dyDescent="0.2"/>
    <row r="1587" hidden="1" x14ac:dyDescent="0.2"/>
    <row r="1588" hidden="1" x14ac:dyDescent="0.2"/>
    <row r="1589" hidden="1" x14ac:dyDescent="0.2"/>
    <row r="1590" hidden="1" x14ac:dyDescent="0.2"/>
    <row r="1591" hidden="1" x14ac:dyDescent="0.2"/>
    <row r="1592" hidden="1" x14ac:dyDescent="0.2"/>
    <row r="1593" hidden="1" x14ac:dyDescent="0.2"/>
    <row r="1594" hidden="1" x14ac:dyDescent="0.2"/>
    <row r="1595" hidden="1" x14ac:dyDescent="0.2"/>
    <row r="1596" hidden="1" x14ac:dyDescent="0.2"/>
    <row r="1597" hidden="1" x14ac:dyDescent="0.2"/>
    <row r="1598" hidden="1" x14ac:dyDescent="0.2"/>
    <row r="1599" hidden="1" x14ac:dyDescent="0.2"/>
    <row r="1600" hidden="1" x14ac:dyDescent="0.2"/>
    <row r="1601" hidden="1" x14ac:dyDescent="0.2"/>
    <row r="1602" hidden="1" x14ac:dyDescent="0.2"/>
    <row r="1603" hidden="1" x14ac:dyDescent="0.2"/>
    <row r="1604" hidden="1" x14ac:dyDescent="0.2"/>
    <row r="1605" hidden="1" x14ac:dyDescent="0.2"/>
    <row r="1606" hidden="1" x14ac:dyDescent="0.2"/>
    <row r="1607" hidden="1" x14ac:dyDescent="0.2"/>
    <row r="1608" hidden="1" x14ac:dyDescent="0.2"/>
    <row r="1609" hidden="1" x14ac:dyDescent="0.2"/>
    <row r="1610" hidden="1" x14ac:dyDescent="0.2"/>
    <row r="1611" hidden="1" x14ac:dyDescent="0.2"/>
    <row r="1612" hidden="1" x14ac:dyDescent="0.2"/>
    <row r="1613" hidden="1" x14ac:dyDescent="0.2"/>
    <row r="1614" hidden="1" x14ac:dyDescent="0.2"/>
    <row r="1615" hidden="1" x14ac:dyDescent="0.2"/>
    <row r="1616" hidden="1" x14ac:dyDescent="0.2"/>
    <row r="1617" hidden="1" x14ac:dyDescent="0.2"/>
    <row r="1618" hidden="1" x14ac:dyDescent="0.2"/>
    <row r="1619" hidden="1" x14ac:dyDescent="0.2"/>
    <row r="1620" hidden="1" x14ac:dyDescent="0.2"/>
    <row r="1621" hidden="1" x14ac:dyDescent="0.2"/>
    <row r="1622" hidden="1" x14ac:dyDescent="0.2"/>
    <row r="1623" hidden="1" x14ac:dyDescent="0.2"/>
    <row r="1624" hidden="1" x14ac:dyDescent="0.2"/>
    <row r="1625" hidden="1" x14ac:dyDescent="0.2"/>
    <row r="1626" hidden="1" x14ac:dyDescent="0.2"/>
    <row r="1627" hidden="1" x14ac:dyDescent="0.2"/>
    <row r="1628" hidden="1" x14ac:dyDescent="0.2"/>
    <row r="1629" hidden="1" x14ac:dyDescent="0.2"/>
    <row r="1630" hidden="1" x14ac:dyDescent="0.2"/>
    <row r="1631" hidden="1" x14ac:dyDescent="0.2"/>
    <row r="1632" hidden="1" x14ac:dyDescent="0.2"/>
    <row r="1633" hidden="1" x14ac:dyDescent="0.2"/>
    <row r="1634" hidden="1" x14ac:dyDescent="0.2"/>
    <row r="1635" hidden="1" x14ac:dyDescent="0.2"/>
    <row r="1636" hidden="1" x14ac:dyDescent="0.2"/>
    <row r="1637" hidden="1" x14ac:dyDescent="0.2"/>
    <row r="1638" hidden="1" x14ac:dyDescent="0.2"/>
    <row r="1639" hidden="1" x14ac:dyDescent="0.2"/>
    <row r="1640" hidden="1" x14ac:dyDescent="0.2"/>
    <row r="1641" hidden="1" x14ac:dyDescent="0.2"/>
    <row r="1642" hidden="1" x14ac:dyDescent="0.2"/>
    <row r="1643" hidden="1" x14ac:dyDescent="0.2"/>
    <row r="1644" hidden="1" x14ac:dyDescent="0.2"/>
    <row r="1645" hidden="1" x14ac:dyDescent="0.2"/>
    <row r="1646" hidden="1" x14ac:dyDescent="0.2"/>
    <row r="1647" hidden="1" x14ac:dyDescent="0.2"/>
    <row r="1648" hidden="1" x14ac:dyDescent="0.2"/>
    <row r="1649" hidden="1" x14ac:dyDescent="0.2"/>
    <row r="1650" hidden="1" x14ac:dyDescent="0.2"/>
    <row r="1651" hidden="1" x14ac:dyDescent="0.2"/>
    <row r="1652" hidden="1" x14ac:dyDescent="0.2"/>
    <row r="1653" hidden="1" x14ac:dyDescent="0.2"/>
    <row r="1654" hidden="1" x14ac:dyDescent="0.2"/>
    <row r="1655" hidden="1" x14ac:dyDescent="0.2"/>
    <row r="1656" hidden="1" x14ac:dyDescent="0.2"/>
    <row r="1657" hidden="1" x14ac:dyDescent="0.2"/>
    <row r="1658" hidden="1" x14ac:dyDescent="0.2"/>
    <row r="1659" hidden="1" x14ac:dyDescent="0.2"/>
    <row r="1660" hidden="1" x14ac:dyDescent="0.2"/>
    <row r="1661" hidden="1" x14ac:dyDescent="0.2"/>
    <row r="1662" hidden="1" x14ac:dyDescent="0.2"/>
    <row r="1663" hidden="1" x14ac:dyDescent="0.2"/>
    <row r="1664" hidden="1" x14ac:dyDescent="0.2"/>
    <row r="1665" hidden="1" x14ac:dyDescent="0.2"/>
    <row r="1666" hidden="1" x14ac:dyDescent="0.2"/>
    <row r="1667" hidden="1" x14ac:dyDescent="0.2"/>
    <row r="1668" hidden="1" x14ac:dyDescent="0.2"/>
    <row r="1669" hidden="1" x14ac:dyDescent="0.2"/>
    <row r="1670" hidden="1" x14ac:dyDescent="0.2"/>
    <row r="1671" hidden="1" x14ac:dyDescent="0.2"/>
    <row r="1672" hidden="1" x14ac:dyDescent="0.2"/>
    <row r="1673" hidden="1" x14ac:dyDescent="0.2"/>
    <row r="1674" hidden="1" x14ac:dyDescent="0.2"/>
    <row r="1675" hidden="1" x14ac:dyDescent="0.2"/>
    <row r="1676" hidden="1" x14ac:dyDescent="0.2"/>
    <row r="1677" hidden="1" x14ac:dyDescent="0.2"/>
    <row r="1678" hidden="1" x14ac:dyDescent="0.2"/>
    <row r="1679" hidden="1" x14ac:dyDescent="0.2"/>
    <row r="1680" hidden="1" x14ac:dyDescent="0.2"/>
    <row r="1681" hidden="1" x14ac:dyDescent="0.2"/>
    <row r="1682" hidden="1" x14ac:dyDescent="0.2"/>
    <row r="1683" hidden="1" x14ac:dyDescent="0.2"/>
    <row r="1684" hidden="1" x14ac:dyDescent="0.2"/>
    <row r="1685" hidden="1" x14ac:dyDescent="0.2"/>
    <row r="1686" hidden="1" x14ac:dyDescent="0.2"/>
    <row r="1687" hidden="1" x14ac:dyDescent="0.2"/>
    <row r="1688" hidden="1" x14ac:dyDescent="0.2"/>
    <row r="1689" hidden="1" x14ac:dyDescent="0.2"/>
    <row r="1690" hidden="1" x14ac:dyDescent="0.2"/>
    <row r="1691" hidden="1" x14ac:dyDescent="0.2"/>
    <row r="1692" hidden="1" x14ac:dyDescent="0.2"/>
    <row r="1693" hidden="1" x14ac:dyDescent="0.2"/>
    <row r="1694" hidden="1" x14ac:dyDescent="0.2"/>
    <row r="1695" hidden="1" x14ac:dyDescent="0.2"/>
    <row r="1696" hidden="1" x14ac:dyDescent="0.2"/>
    <row r="1697" hidden="1" x14ac:dyDescent="0.2"/>
    <row r="1698" hidden="1" x14ac:dyDescent="0.2"/>
    <row r="1699" hidden="1" x14ac:dyDescent="0.2"/>
    <row r="1700" hidden="1" x14ac:dyDescent="0.2"/>
    <row r="1701" hidden="1" x14ac:dyDescent="0.2"/>
    <row r="1702" hidden="1" x14ac:dyDescent="0.2"/>
    <row r="1703" hidden="1" x14ac:dyDescent="0.2"/>
    <row r="1704" hidden="1" x14ac:dyDescent="0.2"/>
    <row r="1705" hidden="1" x14ac:dyDescent="0.2"/>
    <row r="1706" hidden="1" x14ac:dyDescent="0.2"/>
    <row r="1707" hidden="1" x14ac:dyDescent="0.2"/>
    <row r="1708" hidden="1" x14ac:dyDescent="0.2"/>
    <row r="1709" hidden="1" x14ac:dyDescent="0.2"/>
    <row r="1710" hidden="1" x14ac:dyDescent="0.2"/>
    <row r="1711" hidden="1" x14ac:dyDescent="0.2"/>
    <row r="1712" hidden="1" x14ac:dyDescent="0.2"/>
    <row r="1713" hidden="1" x14ac:dyDescent="0.2"/>
    <row r="1714" hidden="1" x14ac:dyDescent="0.2"/>
    <row r="1715" hidden="1" x14ac:dyDescent="0.2"/>
    <row r="1716" hidden="1" x14ac:dyDescent="0.2"/>
    <row r="1717" hidden="1" x14ac:dyDescent="0.2"/>
    <row r="1718" hidden="1" x14ac:dyDescent="0.2"/>
    <row r="1719" hidden="1" x14ac:dyDescent="0.2"/>
    <row r="1720" hidden="1" x14ac:dyDescent="0.2"/>
    <row r="1721" hidden="1" x14ac:dyDescent="0.2"/>
    <row r="1722" hidden="1" x14ac:dyDescent="0.2"/>
    <row r="1723" hidden="1" x14ac:dyDescent="0.2"/>
    <row r="1724" hidden="1" x14ac:dyDescent="0.2"/>
    <row r="1725" hidden="1" x14ac:dyDescent="0.2"/>
    <row r="1726" hidden="1" x14ac:dyDescent="0.2"/>
    <row r="1727" hidden="1" x14ac:dyDescent="0.2"/>
    <row r="1728" hidden="1" x14ac:dyDescent="0.2"/>
    <row r="1729" hidden="1" x14ac:dyDescent="0.2"/>
    <row r="1730" hidden="1" x14ac:dyDescent="0.2"/>
    <row r="1731" hidden="1" x14ac:dyDescent="0.2"/>
    <row r="1732" hidden="1" x14ac:dyDescent="0.2"/>
    <row r="1733" hidden="1" x14ac:dyDescent="0.2"/>
    <row r="1734" hidden="1" x14ac:dyDescent="0.2"/>
    <row r="1735" hidden="1" x14ac:dyDescent="0.2"/>
    <row r="1736" hidden="1" x14ac:dyDescent="0.2"/>
    <row r="1737" hidden="1" x14ac:dyDescent="0.2"/>
    <row r="1738" hidden="1" x14ac:dyDescent="0.2"/>
    <row r="1739" hidden="1" x14ac:dyDescent="0.2"/>
    <row r="1740" hidden="1" x14ac:dyDescent="0.2"/>
    <row r="1741" hidden="1" x14ac:dyDescent="0.2"/>
    <row r="1742" hidden="1" x14ac:dyDescent="0.2"/>
    <row r="1743" hidden="1" x14ac:dyDescent="0.2"/>
    <row r="1744" hidden="1" x14ac:dyDescent="0.2"/>
    <row r="1745" hidden="1" x14ac:dyDescent="0.2"/>
    <row r="1746" hidden="1" x14ac:dyDescent="0.2"/>
    <row r="1747" hidden="1" x14ac:dyDescent="0.2"/>
    <row r="1748" hidden="1" x14ac:dyDescent="0.2"/>
    <row r="1749" hidden="1" x14ac:dyDescent="0.2"/>
    <row r="1750" hidden="1" x14ac:dyDescent="0.2"/>
    <row r="1751" hidden="1" x14ac:dyDescent="0.2"/>
    <row r="1752" hidden="1" x14ac:dyDescent="0.2"/>
    <row r="1753" hidden="1" x14ac:dyDescent="0.2"/>
    <row r="1754" hidden="1" x14ac:dyDescent="0.2"/>
    <row r="1755" hidden="1" x14ac:dyDescent="0.2"/>
    <row r="1756" hidden="1" x14ac:dyDescent="0.2"/>
    <row r="1757" hidden="1" x14ac:dyDescent="0.2"/>
    <row r="1758" hidden="1" x14ac:dyDescent="0.2"/>
    <row r="1759" hidden="1" x14ac:dyDescent="0.2"/>
    <row r="1760" hidden="1" x14ac:dyDescent="0.2"/>
    <row r="1761" hidden="1" x14ac:dyDescent="0.2"/>
    <row r="1762" hidden="1" x14ac:dyDescent="0.2"/>
    <row r="1763" hidden="1" x14ac:dyDescent="0.2"/>
    <row r="1764" hidden="1" x14ac:dyDescent="0.2"/>
    <row r="1765" hidden="1" x14ac:dyDescent="0.2"/>
    <row r="1766" hidden="1" x14ac:dyDescent="0.2"/>
    <row r="1767" hidden="1" x14ac:dyDescent="0.2"/>
    <row r="1768" hidden="1" x14ac:dyDescent="0.2"/>
    <row r="1769" hidden="1" x14ac:dyDescent="0.2"/>
    <row r="1770" hidden="1" x14ac:dyDescent="0.2"/>
    <row r="1771" hidden="1" x14ac:dyDescent="0.2"/>
    <row r="1772" hidden="1" x14ac:dyDescent="0.2"/>
    <row r="1773" hidden="1" x14ac:dyDescent="0.2"/>
    <row r="1774" hidden="1" x14ac:dyDescent="0.2"/>
    <row r="1775" hidden="1" x14ac:dyDescent="0.2"/>
    <row r="1776" hidden="1" x14ac:dyDescent="0.2"/>
    <row r="1777" hidden="1" x14ac:dyDescent="0.2"/>
    <row r="1778" hidden="1" x14ac:dyDescent="0.2"/>
    <row r="1779" hidden="1" x14ac:dyDescent="0.2"/>
    <row r="1780" hidden="1" x14ac:dyDescent="0.2"/>
    <row r="1781" hidden="1" x14ac:dyDescent="0.2"/>
    <row r="1782" hidden="1" x14ac:dyDescent="0.2"/>
    <row r="1783" hidden="1" x14ac:dyDescent="0.2"/>
    <row r="1784" hidden="1" x14ac:dyDescent="0.2"/>
    <row r="1785" hidden="1" x14ac:dyDescent="0.2"/>
    <row r="1786" hidden="1" x14ac:dyDescent="0.2"/>
    <row r="1787" hidden="1" x14ac:dyDescent="0.2"/>
    <row r="1788" hidden="1" x14ac:dyDescent="0.2"/>
    <row r="1789" hidden="1" x14ac:dyDescent="0.2"/>
    <row r="1790" hidden="1" x14ac:dyDescent="0.2"/>
    <row r="1791" hidden="1" x14ac:dyDescent="0.2"/>
    <row r="1792" hidden="1" x14ac:dyDescent="0.2"/>
    <row r="1793" hidden="1" x14ac:dyDescent="0.2"/>
    <row r="1794" hidden="1" x14ac:dyDescent="0.2"/>
    <row r="1795" hidden="1" x14ac:dyDescent="0.2"/>
    <row r="1796" hidden="1" x14ac:dyDescent="0.2"/>
    <row r="1797" hidden="1" x14ac:dyDescent="0.2"/>
    <row r="1798" hidden="1" x14ac:dyDescent="0.2"/>
    <row r="1799" hidden="1" x14ac:dyDescent="0.2"/>
    <row r="1800" hidden="1" x14ac:dyDescent="0.2"/>
    <row r="1801" hidden="1" x14ac:dyDescent="0.2"/>
    <row r="1802" hidden="1" x14ac:dyDescent="0.2"/>
    <row r="1803" hidden="1" x14ac:dyDescent="0.2"/>
    <row r="1804" hidden="1" x14ac:dyDescent="0.2"/>
    <row r="1805" hidden="1" x14ac:dyDescent="0.2"/>
    <row r="1806" hidden="1" x14ac:dyDescent="0.2"/>
    <row r="1807" hidden="1" x14ac:dyDescent="0.2"/>
    <row r="1808" hidden="1" x14ac:dyDescent="0.2"/>
    <row r="1809" hidden="1" x14ac:dyDescent="0.2"/>
    <row r="1810" hidden="1" x14ac:dyDescent="0.2"/>
    <row r="1811" hidden="1" x14ac:dyDescent="0.2"/>
    <row r="1812" hidden="1" x14ac:dyDescent="0.2"/>
    <row r="1813" hidden="1" x14ac:dyDescent="0.2"/>
    <row r="1814" hidden="1" x14ac:dyDescent="0.2"/>
    <row r="1815" hidden="1" x14ac:dyDescent="0.2"/>
    <row r="1816" hidden="1" x14ac:dyDescent="0.2"/>
    <row r="1817" hidden="1" x14ac:dyDescent="0.2"/>
    <row r="1818" hidden="1" x14ac:dyDescent="0.2"/>
    <row r="1819" hidden="1" x14ac:dyDescent="0.2"/>
    <row r="1820" hidden="1" x14ac:dyDescent="0.2"/>
    <row r="1821" hidden="1" x14ac:dyDescent="0.2"/>
    <row r="1822" hidden="1" x14ac:dyDescent="0.2"/>
    <row r="1823" hidden="1" x14ac:dyDescent="0.2"/>
    <row r="1824" hidden="1" x14ac:dyDescent="0.2"/>
    <row r="1825" hidden="1" x14ac:dyDescent="0.2"/>
    <row r="1826" hidden="1" x14ac:dyDescent="0.2"/>
    <row r="1827" hidden="1" x14ac:dyDescent="0.2"/>
    <row r="1828" hidden="1" x14ac:dyDescent="0.2"/>
    <row r="1829" hidden="1" x14ac:dyDescent="0.2"/>
    <row r="1830" hidden="1" x14ac:dyDescent="0.2"/>
    <row r="1831" hidden="1" x14ac:dyDescent="0.2"/>
    <row r="1832" hidden="1" x14ac:dyDescent="0.2"/>
    <row r="1833" hidden="1" x14ac:dyDescent="0.2"/>
    <row r="1834" hidden="1" x14ac:dyDescent="0.2"/>
    <row r="1835" hidden="1" x14ac:dyDescent="0.2"/>
    <row r="1836" hidden="1" x14ac:dyDescent="0.2"/>
    <row r="1837" hidden="1" x14ac:dyDescent="0.2"/>
    <row r="1838" hidden="1" x14ac:dyDescent="0.2"/>
    <row r="1839" hidden="1" x14ac:dyDescent="0.2"/>
    <row r="1840" hidden="1" x14ac:dyDescent="0.2"/>
    <row r="1841" hidden="1" x14ac:dyDescent="0.2"/>
    <row r="1842" hidden="1" x14ac:dyDescent="0.2"/>
    <row r="1843" hidden="1" x14ac:dyDescent="0.2"/>
    <row r="1844" hidden="1" x14ac:dyDescent="0.2"/>
    <row r="1845" hidden="1" x14ac:dyDescent="0.2"/>
    <row r="1846" hidden="1" x14ac:dyDescent="0.2"/>
    <row r="1847" hidden="1" x14ac:dyDescent="0.2"/>
    <row r="1848" hidden="1" x14ac:dyDescent="0.2"/>
    <row r="1849" hidden="1" x14ac:dyDescent="0.2"/>
    <row r="1850" hidden="1" x14ac:dyDescent="0.2"/>
    <row r="1851" hidden="1" x14ac:dyDescent="0.2"/>
    <row r="1852" hidden="1" x14ac:dyDescent="0.2"/>
    <row r="1853" hidden="1" x14ac:dyDescent="0.2"/>
    <row r="1854" hidden="1" x14ac:dyDescent="0.2"/>
    <row r="1855" hidden="1" x14ac:dyDescent="0.2"/>
    <row r="1856" hidden="1" x14ac:dyDescent="0.2"/>
    <row r="1857" hidden="1" x14ac:dyDescent="0.2"/>
    <row r="1858" hidden="1" x14ac:dyDescent="0.2"/>
    <row r="1859" hidden="1" x14ac:dyDescent="0.2"/>
    <row r="1860" hidden="1" x14ac:dyDescent="0.2"/>
    <row r="1861" hidden="1" x14ac:dyDescent="0.2"/>
    <row r="1862" hidden="1" x14ac:dyDescent="0.2"/>
    <row r="1863" hidden="1" x14ac:dyDescent="0.2"/>
    <row r="1864" hidden="1" x14ac:dyDescent="0.2"/>
    <row r="1865" hidden="1" x14ac:dyDescent="0.2"/>
    <row r="1866" hidden="1" x14ac:dyDescent="0.2"/>
    <row r="1867" hidden="1" x14ac:dyDescent="0.2"/>
    <row r="1868" hidden="1" x14ac:dyDescent="0.2"/>
    <row r="1869" hidden="1" x14ac:dyDescent="0.2"/>
    <row r="1870" hidden="1" x14ac:dyDescent="0.2"/>
    <row r="1871" hidden="1" x14ac:dyDescent="0.2"/>
    <row r="1872" hidden="1" x14ac:dyDescent="0.2"/>
    <row r="1873" hidden="1" x14ac:dyDescent="0.2"/>
    <row r="1874" hidden="1" x14ac:dyDescent="0.2"/>
    <row r="1875" hidden="1" x14ac:dyDescent="0.2"/>
    <row r="1876" hidden="1" x14ac:dyDescent="0.2"/>
    <row r="1877" hidden="1" x14ac:dyDescent="0.2"/>
    <row r="1878" hidden="1" x14ac:dyDescent="0.2"/>
    <row r="1879" hidden="1" x14ac:dyDescent="0.2"/>
    <row r="1880" hidden="1" x14ac:dyDescent="0.2"/>
    <row r="1881" hidden="1" x14ac:dyDescent="0.2"/>
    <row r="1882" hidden="1" x14ac:dyDescent="0.2"/>
    <row r="1883" hidden="1" x14ac:dyDescent="0.2"/>
    <row r="1884" hidden="1" x14ac:dyDescent="0.2"/>
    <row r="1885" hidden="1" x14ac:dyDescent="0.2"/>
    <row r="1886" hidden="1" x14ac:dyDescent="0.2"/>
    <row r="1887" hidden="1" x14ac:dyDescent="0.2"/>
    <row r="1888" hidden="1" x14ac:dyDescent="0.2"/>
    <row r="1889" hidden="1" x14ac:dyDescent="0.2"/>
    <row r="1890" hidden="1" x14ac:dyDescent="0.2"/>
    <row r="1891" hidden="1" x14ac:dyDescent="0.2"/>
    <row r="1892" hidden="1" x14ac:dyDescent="0.2"/>
    <row r="1893" hidden="1" x14ac:dyDescent="0.2"/>
    <row r="1894" hidden="1" x14ac:dyDescent="0.2"/>
    <row r="1895" hidden="1" x14ac:dyDescent="0.2"/>
    <row r="1896" hidden="1" x14ac:dyDescent="0.2"/>
    <row r="1897" hidden="1" x14ac:dyDescent="0.2"/>
    <row r="1898" hidden="1" x14ac:dyDescent="0.2"/>
    <row r="1899" hidden="1" x14ac:dyDescent="0.2"/>
    <row r="1900" hidden="1" x14ac:dyDescent="0.2"/>
    <row r="1901" hidden="1" x14ac:dyDescent="0.2"/>
    <row r="1902" hidden="1" x14ac:dyDescent="0.2"/>
    <row r="1903" hidden="1" x14ac:dyDescent="0.2"/>
    <row r="1904" hidden="1" x14ac:dyDescent="0.2"/>
    <row r="1905" hidden="1" x14ac:dyDescent="0.2"/>
    <row r="1906" hidden="1" x14ac:dyDescent="0.2"/>
    <row r="1907" hidden="1" x14ac:dyDescent="0.2"/>
    <row r="1908" hidden="1" x14ac:dyDescent="0.2"/>
    <row r="1909" hidden="1" x14ac:dyDescent="0.2"/>
    <row r="1910" hidden="1" x14ac:dyDescent="0.2"/>
    <row r="1911" hidden="1" x14ac:dyDescent="0.2"/>
    <row r="1912" hidden="1" x14ac:dyDescent="0.2"/>
    <row r="1913" hidden="1" x14ac:dyDescent="0.2"/>
    <row r="1914" hidden="1" x14ac:dyDescent="0.2"/>
    <row r="1915" hidden="1" x14ac:dyDescent="0.2"/>
    <row r="1916" hidden="1" x14ac:dyDescent="0.2"/>
    <row r="1917" hidden="1" x14ac:dyDescent="0.2"/>
    <row r="1918" hidden="1" x14ac:dyDescent="0.2"/>
    <row r="1919" hidden="1" x14ac:dyDescent="0.2"/>
    <row r="1920" hidden="1" x14ac:dyDescent="0.2"/>
    <row r="1921" hidden="1" x14ac:dyDescent="0.2"/>
    <row r="1922" hidden="1" x14ac:dyDescent="0.2"/>
    <row r="1923" hidden="1" x14ac:dyDescent="0.2"/>
    <row r="1924" hidden="1" x14ac:dyDescent="0.2"/>
    <row r="1925" hidden="1" x14ac:dyDescent="0.2"/>
    <row r="1926" hidden="1" x14ac:dyDescent="0.2"/>
    <row r="1927" hidden="1" x14ac:dyDescent="0.2"/>
    <row r="1928" hidden="1" x14ac:dyDescent="0.2"/>
    <row r="1929" hidden="1" x14ac:dyDescent="0.2"/>
    <row r="1930" hidden="1" x14ac:dyDescent="0.2"/>
    <row r="1931" hidden="1" x14ac:dyDescent="0.2"/>
    <row r="1932" hidden="1" x14ac:dyDescent="0.2"/>
    <row r="1933" hidden="1" x14ac:dyDescent="0.2"/>
    <row r="1934" hidden="1" x14ac:dyDescent="0.2"/>
    <row r="1935" hidden="1" x14ac:dyDescent="0.2"/>
    <row r="1936" hidden="1" x14ac:dyDescent="0.2"/>
    <row r="1937" hidden="1" x14ac:dyDescent="0.2"/>
    <row r="1938" hidden="1" x14ac:dyDescent="0.2"/>
    <row r="1939" hidden="1" x14ac:dyDescent="0.2"/>
    <row r="1940" hidden="1" x14ac:dyDescent="0.2"/>
    <row r="1941" hidden="1" x14ac:dyDescent="0.2"/>
    <row r="1942" hidden="1" x14ac:dyDescent="0.2"/>
    <row r="1943" hidden="1" x14ac:dyDescent="0.2"/>
    <row r="1944" hidden="1" x14ac:dyDescent="0.2"/>
    <row r="1945" hidden="1" x14ac:dyDescent="0.2"/>
    <row r="1946" hidden="1" x14ac:dyDescent="0.2"/>
    <row r="1947" hidden="1" x14ac:dyDescent="0.2"/>
    <row r="1948" hidden="1" x14ac:dyDescent="0.2"/>
    <row r="1949" hidden="1" x14ac:dyDescent="0.2"/>
    <row r="1950" hidden="1" x14ac:dyDescent="0.2"/>
    <row r="1951" hidden="1" x14ac:dyDescent="0.2"/>
    <row r="1952" hidden="1" x14ac:dyDescent="0.2"/>
    <row r="1953" hidden="1" x14ac:dyDescent="0.2"/>
    <row r="1954" hidden="1" x14ac:dyDescent="0.2"/>
    <row r="1955" hidden="1" x14ac:dyDescent="0.2"/>
    <row r="1956" hidden="1" x14ac:dyDescent="0.2"/>
    <row r="1957" hidden="1" x14ac:dyDescent="0.2"/>
    <row r="1958" hidden="1" x14ac:dyDescent="0.2"/>
    <row r="1959" hidden="1" x14ac:dyDescent="0.2"/>
    <row r="1960" hidden="1" x14ac:dyDescent="0.2"/>
    <row r="1961" hidden="1" x14ac:dyDescent="0.2"/>
    <row r="1962" hidden="1" x14ac:dyDescent="0.2"/>
    <row r="1963" hidden="1" x14ac:dyDescent="0.2"/>
    <row r="1964" hidden="1" x14ac:dyDescent="0.2"/>
    <row r="1965" hidden="1" x14ac:dyDescent="0.2"/>
    <row r="1966" hidden="1" x14ac:dyDescent="0.2"/>
    <row r="1967" hidden="1" x14ac:dyDescent="0.2"/>
    <row r="1968" hidden="1" x14ac:dyDescent="0.2"/>
    <row r="1969" hidden="1" x14ac:dyDescent="0.2"/>
    <row r="1970" hidden="1" x14ac:dyDescent="0.2"/>
    <row r="1971" hidden="1" x14ac:dyDescent="0.2"/>
    <row r="1972" hidden="1" x14ac:dyDescent="0.2"/>
    <row r="1973" hidden="1" x14ac:dyDescent="0.2"/>
    <row r="1974" hidden="1" x14ac:dyDescent="0.2"/>
    <row r="1975" hidden="1" x14ac:dyDescent="0.2"/>
    <row r="1976" hidden="1" x14ac:dyDescent="0.2"/>
    <row r="1977" hidden="1" x14ac:dyDescent="0.2"/>
    <row r="1978" hidden="1" x14ac:dyDescent="0.2"/>
    <row r="1979" hidden="1" x14ac:dyDescent="0.2"/>
    <row r="1980" hidden="1" x14ac:dyDescent="0.2"/>
    <row r="1981" hidden="1" x14ac:dyDescent="0.2"/>
    <row r="1982" hidden="1" x14ac:dyDescent="0.2"/>
    <row r="1983" hidden="1" x14ac:dyDescent="0.2"/>
    <row r="1984" hidden="1" x14ac:dyDescent="0.2"/>
    <row r="1985" hidden="1" x14ac:dyDescent="0.2"/>
    <row r="1986" hidden="1" x14ac:dyDescent="0.2"/>
    <row r="1987" hidden="1" x14ac:dyDescent="0.2"/>
    <row r="1988" hidden="1" x14ac:dyDescent="0.2"/>
    <row r="1989" hidden="1" x14ac:dyDescent="0.2"/>
    <row r="1990" hidden="1" x14ac:dyDescent="0.2"/>
    <row r="1991" hidden="1" x14ac:dyDescent="0.2"/>
    <row r="1992" hidden="1" x14ac:dyDescent="0.2"/>
    <row r="1993" hidden="1" x14ac:dyDescent="0.2"/>
    <row r="1994" hidden="1" x14ac:dyDescent="0.2"/>
    <row r="1995" hidden="1" x14ac:dyDescent="0.2"/>
    <row r="1996" hidden="1" x14ac:dyDescent="0.2"/>
    <row r="1997" hidden="1" x14ac:dyDescent="0.2"/>
    <row r="1998" hidden="1" x14ac:dyDescent="0.2"/>
    <row r="1999" hidden="1" x14ac:dyDescent="0.2"/>
    <row r="2000" hidden="1" x14ac:dyDescent="0.2"/>
    <row r="2001" hidden="1" x14ac:dyDescent="0.2"/>
    <row r="2002" hidden="1" x14ac:dyDescent="0.2"/>
    <row r="2003" hidden="1" x14ac:dyDescent="0.2"/>
    <row r="2004" hidden="1" x14ac:dyDescent="0.2"/>
    <row r="2005" hidden="1" x14ac:dyDescent="0.2"/>
    <row r="2006" hidden="1" x14ac:dyDescent="0.2"/>
    <row r="2007" hidden="1" x14ac:dyDescent="0.2"/>
    <row r="2008" hidden="1" x14ac:dyDescent="0.2"/>
    <row r="2009" hidden="1" x14ac:dyDescent="0.2"/>
    <row r="2010" hidden="1" x14ac:dyDescent="0.2"/>
    <row r="2011" hidden="1" x14ac:dyDescent="0.2"/>
    <row r="2012" hidden="1" x14ac:dyDescent="0.2"/>
    <row r="2013" hidden="1" x14ac:dyDescent="0.2"/>
    <row r="2014" hidden="1" x14ac:dyDescent="0.2"/>
    <row r="2015" hidden="1" x14ac:dyDescent="0.2"/>
    <row r="2016" hidden="1" x14ac:dyDescent="0.2"/>
    <row r="2017" hidden="1" x14ac:dyDescent="0.2"/>
    <row r="2018" hidden="1" x14ac:dyDescent="0.2"/>
    <row r="2019" hidden="1" x14ac:dyDescent="0.2"/>
    <row r="2020" hidden="1" x14ac:dyDescent="0.2"/>
    <row r="2021" hidden="1" x14ac:dyDescent="0.2"/>
    <row r="2022" hidden="1" x14ac:dyDescent="0.2"/>
    <row r="2023" hidden="1" x14ac:dyDescent="0.2"/>
    <row r="2024" hidden="1" x14ac:dyDescent="0.2"/>
    <row r="2025" hidden="1" x14ac:dyDescent="0.2"/>
    <row r="2026" hidden="1" x14ac:dyDescent="0.2"/>
    <row r="2027" hidden="1" x14ac:dyDescent="0.2"/>
    <row r="2028" hidden="1" x14ac:dyDescent="0.2"/>
    <row r="2029" hidden="1" x14ac:dyDescent="0.2"/>
    <row r="2030" hidden="1" x14ac:dyDescent="0.2"/>
    <row r="2031" hidden="1" x14ac:dyDescent="0.2"/>
    <row r="2032" hidden="1" x14ac:dyDescent="0.2"/>
    <row r="2033" hidden="1" x14ac:dyDescent="0.2"/>
    <row r="2034" hidden="1" x14ac:dyDescent="0.2"/>
    <row r="2035" hidden="1" x14ac:dyDescent="0.2"/>
    <row r="2036" hidden="1" x14ac:dyDescent="0.2"/>
    <row r="2037" hidden="1" x14ac:dyDescent="0.2"/>
    <row r="2038" hidden="1" x14ac:dyDescent="0.2"/>
    <row r="2039" hidden="1" x14ac:dyDescent="0.2"/>
    <row r="2040" hidden="1" x14ac:dyDescent="0.2"/>
    <row r="2041" hidden="1" x14ac:dyDescent="0.2"/>
    <row r="2042" hidden="1" x14ac:dyDescent="0.2"/>
    <row r="2043" hidden="1" x14ac:dyDescent="0.2"/>
    <row r="2044" hidden="1" x14ac:dyDescent="0.2"/>
    <row r="2045" hidden="1" x14ac:dyDescent="0.2"/>
    <row r="2046" hidden="1" x14ac:dyDescent="0.2"/>
    <row r="2047" hidden="1" x14ac:dyDescent="0.2"/>
    <row r="2048" hidden="1" x14ac:dyDescent="0.2"/>
    <row r="2049" hidden="1" x14ac:dyDescent="0.2"/>
    <row r="2050" hidden="1" x14ac:dyDescent="0.2"/>
    <row r="2051" hidden="1" x14ac:dyDescent="0.2"/>
    <row r="2052" hidden="1" x14ac:dyDescent="0.2"/>
    <row r="2053" hidden="1" x14ac:dyDescent="0.2"/>
    <row r="2054" hidden="1" x14ac:dyDescent="0.2"/>
    <row r="2055" hidden="1" x14ac:dyDescent="0.2"/>
    <row r="2056" hidden="1" x14ac:dyDescent="0.2"/>
    <row r="2057" hidden="1" x14ac:dyDescent="0.2"/>
    <row r="2058" hidden="1" x14ac:dyDescent="0.2"/>
    <row r="2059" hidden="1" x14ac:dyDescent="0.2"/>
    <row r="2060" hidden="1" x14ac:dyDescent="0.2"/>
    <row r="2061" hidden="1" x14ac:dyDescent="0.2"/>
    <row r="2062" hidden="1" x14ac:dyDescent="0.2"/>
    <row r="2063" hidden="1" x14ac:dyDescent="0.2"/>
    <row r="2064" hidden="1" x14ac:dyDescent="0.2"/>
    <row r="2065" hidden="1" x14ac:dyDescent="0.2"/>
    <row r="2066" hidden="1" x14ac:dyDescent="0.2"/>
    <row r="2067" hidden="1" x14ac:dyDescent="0.2"/>
    <row r="2068" hidden="1" x14ac:dyDescent="0.2"/>
    <row r="2069" hidden="1" x14ac:dyDescent="0.2"/>
    <row r="2070" hidden="1" x14ac:dyDescent="0.2"/>
    <row r="2071" hidden="1" x14ac:dyDescent="0.2"/>
    <row r="2072" hidden="1" x14ac:dyDescent="0.2"/>
    <row r="2073" hidden="1" x14ac:dyDescent="0.2"/>
    <row r="2074" hidden="1" x14ac:dyDescent="0.2"/>
    <row r="2075" hidden="1" x14ac:dyDescent="0.2"/>
    <row r="2076" hidden="1" x14ac:dyDescent="0.2"/>
    <row r="2077" hidden="1" x14ac:dyDescent="0.2"/>
    <row r="2078" hidden="1" x14ac:dyDescent="0.2"/>
    <row r="2079" hidden="1" x14ac:dyDescent="0.2"/>
    <row r="2080" hidden="1" x14ac:dyDescent="0.2"/>
    <row r="2081" hidden="1" x14ac:dyDescent="0.2"/>
    <row r="2082" hidden="1" x14ac:dyDescent="0.2"/>
    <row r="2083" hidden="1" x14ac:dyDescent="0.2"/>
    <row r="2084" hidden="1" x14ac:dyDescent="0.2"/>
    <row r="2085" hidden="1" x14ac:dyDescent="0.2"/>
    <row r="2086" hidden="1" x14ac:dyDescent="0.2"/>
    <row r="2087" hidden="1" x14ac:dyDescent="0.2"/>
    <row r="2088" hidden="1" x14ac:dyDescent="0.2"/>
    <row r="2089" hidden="1" x14ac:dyDescent="0.2"/>
    <row r="2090" hidden="1" x14ac:dyDescent="0.2"/>
    <row r="2091" hidden="1" x14ac:dyDescent="0.2"/>
    <row r="2092" hidden="1" x14ac:dyDescent="0.2"/>
    <row r="2093" hidden="1" x14ac:dyDescent="0.2"/>
    <row r="2094" hidden="1" x14ac:dyDescent="0.2"/>
    <row r="2095" hidden="1" x14ac:dyDescent="0.2"/>
    <row r="2096" hidden="1" x14ac:dyDescent="0.2"/>
    <row r="2097" hidden="1" x14ac:dyDescent="0.2"/>
    <row r="2098" hidden="1" x14ac:dyDescent="0.2"/>
    <row r="2099" hidden="1" x14ac:dyDescent="0.2"/>
    <row r="2100" hidden="1" x14ac:dyDescent="0.2"/>
    <row r="2101" hidden="1" x14ac:dyDescent="0.2"/>
    <row r="2102" hidden="1" x14ac:dyDescent="0.2"/>
    <row r="2103" hidden="1" x14ac:dyDescent="0.2"/>
    <row r="2104" hidden="1" x14ac:dyDescent="0.2"/>
    <row r="2105" hidden="1" x14ac:dyDescent="0.2"/>
    <row r="2106" hidden="1" x14ac:dyDescent="0.2"/>
    <row r="2107" hidden="1" x14ac:dyDescent="0.2"/>
    <row r="2108" hidden="1" x14ac:dyDescent="0.2"/>
    <row r="2109" hidden="1" x14ac:dyDescent="0.2"/>
    <row r="2110" hidden="1" x14ac:dyDescent="0.2"/>
    <row r="2111" hidden="1" x14ac:dyDescent="0.2"/>
    <row r="2112" hidden="1" x14ac:dyDescent="0.2"/>
    <row r="2113" hidden="1" x14ac:dyDescent="0.2"/>
    <row r="2114" hidden="1" x14ac:dyDescent="0.2"/>
    <row r="2115" hidden="1" x14ac:dyDescent="0.2"/>
    <row r="2116" hidden="1" x14ac:dyDescent="0.2"/>
    <row r="2117" hidden="1" x14ac:dyDescent="0.2"/>
    <row r="2118" hidden="1" x14ac:dyDescent="0.2"/>
    <row r="2119" hidden="1" x14ac:dyDescent="0.2"/>
    <row r="2120" hidden="1" x14ac:dyDescent="0.2"/>
    <row r="2121" hidden="1" x14ac:dyDescent="0.2"/>
    <row r="2122" hidden="1" x14ac:dyDescent="0.2"/>
    <row r="2123" hidden="1" x14ac:dyDescent="0.2"/>
    <row r="2124" hidden="1" x14ac:dyDescent="0.2"/>
    <row r="2125" hidden="1" x14ac:dyDescent="0.2"/>
    <row r="2126" hidden="1" x14ac:dyDescent="0.2"/>
    <row r="2127" hidden="1" x14ac:dyDescent="0.2"/>
    <row r="2128" hidden="1" x14ac:dyDescent="0.2"/>
    <row r="2129" hidden="1" x14ac:dyDescent="0.2"/>
    <row r="2130" hidden="1" x14ac:dyDescent="0.2"/>
    <row r="2131" hidden="1" x14ac:dyDescent="0.2"/>
    <row r="2132" hidden="1" x14ac:dyDescent="0.2"/>
    <row r="2133" hidden="1" x14ac:dyDescent="0.2"/>
    <row r="2134" hidden="1" x14ac:dyDescent="0.2"/>
    <row r="2135" hidden="1" x14ac:dyDescent="0.2"/>
    <row r="2136" hidden="1" x14ac:dyDescent="0.2"/>
    <row r="2137" hidden="1" x14ac:dyDescent="0.2"/>
    <row r="2138" hidden="1" x14ac:dyDescent="0.2"/>
    <row r="2139" hidden="1" x14ac:dyDescent="0.2"/>
    <row r="2140" hidden="1" x14ac:dyDescent="0.2"/>
    <row r="2141" hidden="1" x14ac:dyDescent="0.2"/>
    <row r="2142" hidden="1" x14ac:dyDescent="0.2"/>
    <row r="2143" hidden="1" x14ac:dyDescent="0.2"/>
    <row r="2144" hidden="1" x14ac:dyDescent="0.2"/>
    <row r="2145" hidden="1" x14ac:dyDescent="0.2"/>
    <row r="2146" hidden="1" x14ac:dyDescent="0.2"/>
    <row r="2147" hidden="1" x14ac:dyDescent="0.2"/>
    <row r="2148" hidden="1" x14ac:dyDescent="0.2"/>
    <row r="2149" hidden="1" x14ac:dyDescent="0.2"/>
    <row r="2150" hidden="1" x14ac:dyDescent="0.2"/>
    <row r="2151" hidden="1" x14ac:dyDescent="0.2"/>
    <row r="2152" hidden="1" x14ac:dyDescent="0.2"/>
    <row r="2153" hidden="1" x14ac:dyDescent="0.2"/>
    <row r="2154" hidden="1" x14ac:dyDescent="0.2"/>
    <row r="2155" hidden="1" x14ac:dyDescent="0.2"/>
    <row r="2156" hidden="1" x14ac:dyDescent="0.2"/>
    <row r="2157" hidden="1" x14ac:dyDescent="0.2"/>
    <row r="2158" hidden="1" x14ac:dyDescent="0.2"/>
    <row r="2159" hidden="1" x14ac:dyDescent="0.2"/>
    <row r="2160" hidden="1" x14ac:dyDescent="0.2"/>
    <row r="2161" hidden="1" x14ac:dyDescent="0.2"/>
    <row r="2162" hidden="1" x14ac:dyDescent="0.2"/>
    <row r="2163" hidden="1" x14ac:dyDescent="0.2"/>
    <row r="2164" hidden="1" x14ac:dyDescent="0.2"/>
    <row r="2165" hidden="1" x14ac:dyDescent="0.2"/>
    <row r="2166" hidden="1" x14ac:dyDescent="0.2"/>
    <row r="2167" hidden="1" x14ac:dyDescent="0.2"/>
    <row r="2168" hidden="1" x14ac:dyDescent="0.2"/>
    <row r="2169" hidden="1" x14ac:dyDescent="0.2"/>
    <row r="2170" hidden="1" x14ac:dyDescent="0.2"/>
    <row r="2171" hidden="1" x14ac:dyDescent="0.2"/>
    <row r="2172" hidden="1" x14ac:dyDescent="0.2"/>
    <row r="2173" hidden="1" x14ac:dyDescent="0.2"/>
    <row r="2174" hidden="1" x14ac:dyDescent="0.2"/>
    <row r="2175" hidden="1" x14ac:dyDescent="0.2"/>
    <row r="2176" hidden="1" x14ac:dyDescent="0.2"/>
    <row r="2177" hidden="1" x14ac:dyDescent="0.2"/>
    <row r="2178" hidden="1" x14ac:dyDescent="0.2"/>
    <row r="2179" hidden="1" x14ac:dyDescent="0.2"/>
    <row r="2180" hidden="1" x14ac:dyDescent="0.2"/>
    <row r="2181" hidden="1" x14ac:dyDescent="0.2"/>
    <row r="2182" hidden="1" x14ac:dyDescent="0.2"/>
    <row r="2183" hidden="1" x14ac:dyDescent="0.2"/>
    <row r="2184" hidden="1" x14ac:dyDescent="0.2"/>
    <row r="2185" hidden="1" x14ac:dyDescent="0.2"/>
    <row r="2186" hidden="1" x14ac:dyDescent="0.2"/>
    <row r="2187" hidden="1" x14ac:dyDescent="0.2"/>
    <row r="2188" hidden="1" x14ac:dyDescent="0.2"/>
    <row r="2189" hidden="1" x14ac:dyDescent="0.2"/>
    <row r="2190" hidden="1" x14ac:dyDescent="0.2"/>
    <row r="2191" hidden="1" x14ac:dyDescent="0.2"/>
    <row r="2192" hidden="1" x14ac:dyDescent="0.2"/>
    <row r="2193" hidden="1" x14ac:dyDescent="0.2"/>
    <row r="2194" hidden="1" x14ac:dyDescent="0.2"/>
    <row r="2195" hidden="1" x14ac:dyDescent="0.2"/>
    <row r="2196" hidden="1" x14ac:dyDescent="0.2"/>
    <row r="2197" hidden="1" x14ac:dyDescent="0.2"/>
    <row r="2198" hidden="1" x14ac:dyDescent="0.2"/>
    <row r="2199" hidden="1" x14ac:dyDescent="0.2"/>
    <row r="2200" hidden="1" x14ac:dyDescent="0.2"/>
    <row r="2201" hidden="1" x14ac:dyDescent="0.2"/>
    <row r="2202" hidden="1" x14ac:dyDescent="0.2"/>
    <row r="2203" hidden="1" x14ac:dyDescent="0.2"/>
    <row r="2204" hidden="1" x14ac:dyDescent="0.2"/>
    <row r="2205" hidden="1" x14ac:dyDescent="0.2"/>
    <row r="2206" hidden="1" x14ac:dyDescent="0.2"/>
    <row r="2207" hidden="1" x14ac:dyDescent="0.2"/>
    <row r="2208" hidden="1" x14ac:dyDescent="0.2"/>
    <row r="2209" hidden="1" x14ac:dyDescent="0.2"/>
    <row r="2210" hidden="1" x14ac:dyDescent="0.2"/>
    <row r="2211" hidden="1" x14ac:dyDescent="0.2"/>
    <row r="2212" hidden="1" x14ac:dyDescent="0.2"/>
    <row r="2213" hidden="1" x14ac:dyDescent="0.2"/>
    <row r="2214" hidden="1" x14ac:dyDescent="0.2"/>
    <row r="2215" hidden="1" x14ac:dyDescent="0.2"/>
    <row r="2216" hidden="1" x14ac:dyDescent="0.2"/>
    <row r="2217" hidden="1" x14ac:dyDescent="0.2"/>
    <row r="2218" hidden="1" x14ac:dyDescent="0.2"/>
    <row r="2219" hidden="1" x14ac:dyDescent="0.2"/>
    <row r="2220" hidden="1" x14ac:dyDescent="0.2"/>
    <row r="2221" hidden="1" x14ac:dyDescent="0.2"/>
    <row r="2222" hidden="1" x14ac:dyDescent="0.2"/>
    <row r="2223" hidden="1" x14ac:dyDescent="0.2"/>
    <row r="2224" hidden="1" x14ac:dyDescent="0.2"/>
    <row r="2225" hidden="1" x14ac:dyDescent="0.2"/>
    <row r="2226" hidden="1" x14ac:dyDescent="0.2"/>
    <row r="2227" hidden="1" x14ac:dyDescent="0.2"/>
    <row r="2228" hidden="1" x14ac:dyDescent="0.2"/>
    <row r="2229" hidden="1" x14ac:dyDescent="0.2"/>
    <row r="2230" hidden="1" x14ac:dyDescent="0.2"/>
    <row r="2231" hidden="1" x14ac:dyDescent="0.2"/>
    <row r="2232" hidden="1" x14ac:dyDescent="0.2"/>
    <row r="2233" hidden="1" x14ac:dyDescent="0.2"/>
    <row r="2234" hidden="1" x14ac:dyDescent="0.2"/>
    <row r="2235" hidden="1" x14ac:dyDescent="0.2"/>
    <row r="2236" hidden="1" x14ac:dyDescent="0.2"/>
    <row r="2237" hidden="1" x14ac:dyDescent="0.2"/>
    <row r="2238" hidden="1" x14ac:dyDescent="0.2"/>
    <row r="2239" hidden="1" x14ac:dyDescent="0.2"/>
    <row r="2240" hidden="1" x14ac:dyDescent="0.2"/>
    <row r="2241" hidden="1" x14ac:dyDescent="0.2"/>
    <row r="2242" hidden="1" x14ac:dyDescent="0.2"/>
    <row r="2243" hidden="1" x14ac:dyDescent="0.2"/>
    <row r="2244" hidden="1" x14ac:dyDescent="0.2"/>
    <row r="2245" hidden="1" x14ac:dyDescent="0.2"/>
    <row r="2246" hidden="1" x14ac:dyDescent="0.2"/>
    <row r="2247" hidden="1" x14ac:dyDescent="0.2"/>
    <row r="2248" hidden="1" x14ac:dyDescent="0.2"/>
    <row r="2249" hidden="1" x14ac:dyDescent="0.2"/>
    <row r="2250" hidden="1" x14ac:dyDescent="0.2"/>
    <row r="2251" hidden="1" x14ac:dyDescent="0.2"/>
    <row r="2252" hidden="1" x14ac:dyDescent="0.2"/>
    <row r="2253" hidden="1" x14ac:dyDescent="0.2"/>
    <row r="2254" hidden="1" x14ac:dyDescent="0.2"/>
    <row r="2255" hidden="1" x14ac:dyDescent="0.2"/>
    <row r="2256" hidden="1" x14ac:dyDescent="0.2"/>
    <row r="2257" hidden="1" x14ac:dyDescent="0.2"/>
    <row r="2258" hidden="1" x14ac:dyDescent="0.2"/>
    <row r="2259" hidden="1" x14ac:dyDescent="0.2"/>
    <row r="2260" hidden="1" x14ac:dyDescent="0.2"/>
    <row r="2261" hidden="1" x14ac:dyDescent="0.2"/>
    <row r="2262" hidden="1" x14ac:dyDescent="0.2"/>
    <row r="2263" hidden="1" x14ac:dyDescent="0.2"/>
    <row r="2264" hidden="1" x14ac:dyDescent="0.2"/>
    <row r="2265" hidden="1" x14ac:dyDescent="0.2"/>
    <row r="2266" hidden="1" x14ac:dyDescent="0.2"/>
    <row r="2267" hidden="1" x14ac:dyDescent="0.2"/>
    <row r="2268" hidden="1" x14ac:dyDescent="0.2"/>
    <row r="2269" hidden="1" x14ac:dyDescent="0.2"/>
    <row r="2270" hidden="1" x14ac:dyDescent="0.2"/>
    <row r="2271" hidden="1" x14ac:dyDescent="0.2"/>
    <row r="2272" hidden="1" x14ac:dyDescent="0.2"/>
    <row r="2273" hidden="1" x14ac:dyDescent="0.2"/>
    <row r="2274" hidden="1" x14ac:dyDescent="0.2"/>
    <row r="2275" hidden="1" x14ac:dyDescent="0.2"/>
    <row r="2276" hidden="1" x14ac:dyDescent="0.2"/>
    <row r="2277" hidden="1" x14ac:dyDescent="0.2"/>
    <row r="2278" hidden="1" x14ac:dyDescent="0.2"/>
    <row r="2279" hidden="1" x14ac:dyDescent="0.2"/>
    <row r="2280" hidden="1" x14ac:dyDescent="0.2"/>
    <row r="2281" hidden="1" x14ac:dyDescent="0.2"/>
    <row r="2282" hidden="1" x14ac:dyDescent="0.2"/>
    <row r="2283" hidden="1" x14ac:dyDescent="0.2"/>
    <row r="2284" hidden="1" x14ac:dyDescent="0.2"/>
    <row r="2285" hidden="1" x14ac:dyDescent="0.2"/>
    <row r="2286" hidden="1" x14ac:dyDescent="0.2"/>
    <row r="2287" hidden="1" x14ac:dyDescent="0.2"/>
    <row r="2288" hidden="1" x14ac:dyDescent="0.2"/>
    <row r="2289" hidden="1" x14ac:dyDescent="0.2"/>
    <row r="2290" hidden="1" x14ac:dyDescent="0.2"/>
    <row r="2291" hidden="1" x14ac:dyDescent="0.2"/>
    <row r="2292" hidden="1" x14ac:dyDescent="0.2"/>
    <row r="2293" hidden="1" x14ac:dyDescent="0.2"/>
    <row r="2294" hidden="1" x14ac:dyDescent="0.2"/>
    <row r="2295" hidden="1" x14ac:dyDescent="0.2"/>
    <row r="2296" hidden="1" x14ac:dyDescent="0.2"/>
    <row r="2297" hidden="1" x14ac:dyDescent="0.2"/>
    <row r="2298" hidden="1" x14ac:dyDescent="0.2"/>
    <row r="2299" hidden="1" x14ac:dyDescent="0.2"/>
    <row r="2300" hidden="1" x14ac:dyDescent="0.2"/>
    <row r="2301" hidden="1" x14ac:dyDescent="0.2"/>
    <row r="2302" hidden="1" x14ac:dyDescent="0.2"/>
    <row r="2303" hidden="1" x14ac:dyDescent="0.2"/>
    <row r="2304" hidden="1" x14ac:dyDescent="0.2"/>
    <row r="2305" hidden="1" x14ac:dyDescent="0.2"/>
    <row r="2306" hidden="1" x14ac:dyDescent="0.2"/>
    <row r="2307" hidden="1" x14ac:dyDescent="0.2"/>
    <row r="2308" hidden="1" x14ac:dyDescent="0.2"/>
    <row r="2309" hidden="1" x14ac:dyDescent="0.2"/>
    <row r="2310" hidden="1" x14ac:dyDescent="0.2"/>
    <row r="2311" hidden="1" x14ac:dyDescent="0.2"/>
    <row r="2312" hidden="1" x14ac:dyDescent="0.2"/>
    <row r="2313" hidden="1" x14ac:dyDescent="0.2"/>
    <row r="2314" hidden="1" x14ac:dyDescent="0.2"/>
    <row r="2315" hidden="1" x14ac:dyDescent="0.2"/>
    <row r="2316" hidden="1" x14ac:dyDescent="0.2"/>
    <row r="2317" hidden="1" x14ac:dyDescent="0.2"/>
    <row r="2318" hidden="1" x14ac:dyDescent="0.2"/>
    <row r="2319" hidden="1" x14ac:dyDescent="0.2"/>
    <row r="2320" hidden="1" x14ac:dyDescent="0.2"/>
    <row r="2321" hidden="1" x14ac:dyDescent="0.2"/>
    <row r="2322" hidden="1" x14ac:dyDescent="0.2"/>
    <row r="2323" hidden="1" x14ac:dyDescent="0.2"/>
    <row r="2324" hidden="1" x14ac:dyDescent="0.2"/>
    <row r="2325" hidden="1" x14ac:dyDescent="0.2"/>
    <row r="2326" hidden="1" x14ac:dyDescent="0.2"/>
    <row r="2327" hidden="1" x14ac:dyDescent="0.2"/>
    <row r="2328" hidden="1" x14ac:dyDescent="0.2"/>
    <row r="2329" hidden="1" x14ac:dyDescent="0.2"/>
    <row r="2330" hidden="1" x14ac:dyDescent="0.2"/>
    <row r="2331" hidden="1" x14ac:dyDescent="0.2"/>
    <row r="2332" hidden="1" x14ac:dyDescent="0.2"/>
    <row r="2333" hidden="1" x14ac:dyDescent="0.2"/>
    <row r="2334" hidden="1" x14ac:dyDescent="0.2"/>
    <row r="2335" hidden="1" x14ac:dyDescent="0.2"/>
    <row r="2336" hidden="1" x14ac:dyDescent="0.2"/>
    <row r="2337" hidden="1" x14ac:dyDescent="0.2"/>
    <row r="2338" hidden="1" x14ac:dyDescent="0.2"/>
    <row r="2339" hidden="1" x14ac:dyDescent="0.2"/>
    <row r="2340" hidden="1" x14ac:dyDescent="0.2"/>
    <row r="2341" hidden="1" x14ac:dyDescent="0.2"/>
    <row r="2342" hidden="1" x14ac:dyDescent="0.2"/>
    <row r="2343" hidden="1" x14ac:dyDescent="0.2"/>
    <row r="2344" hidden="1" x14ac:dyDescent="0.2"/>
    <row r="2345" hidden="1" x14ac:dyDescent="0.2"/>
    <row r="2346" hidden="1" x14ac:dyDescent="0.2"/>
    <row r="2347" hidden="1" x14ac:dyDescent="0.2"/>
    <row r="2348" hidden="1" x14ac:dyDescent="0.2"/>
    <row r="2349" hidden="1" x14ac:dyDescent="0.2"/>
    <row r="2350" hidden="1" x14ac:dyDescent="0.2"/>
    <row r="2351" hidden="1" x14ac:dyDescent="0.2"/>
    <row r="2352" hidden="1" x14ac:dyDescent="0.2"/>
    <row r="2353" hidden="1" x14ac:dyDescent="0.2"/>
    <row r="2354" hidden="1" x14ac:dyDescent="0.2"/>
    <row r="2355" hidden="1" x14ac:dyDescent="0.2"/>
    <row r="2356" hidden="1" x14ac:dyDescent="0.2"/>
    <row r="2357" hidden="1" x14ac:dyDescent="0.2"/>
    <row r="2358" hidden="1" x14ac:dyDescent="0.2"/>
    <row r="2359" hidden="1" x14ac:dyDescent="0.2"/>
    <row r="2360" hidden="1" x14ac:dyDescent="0.2"/>
    <row r="2361" hidden="1" x14ac:dyDescent="0.2"/>
    <row r="2362" hidden="1" x14ac:dyDescent="0.2"/>
    <row r="2363" hidden="1" x14ac:dyDescent="0.2"/>
    <row r="2364" hidden="1" x14ac:dyDescent="0.2"/>
    <row r="2365" hidden="1" x14ac:dyDescent="0.2"/>
    <row r="2366" hidden="1" x14ac:dyDescent="0.2"/>
    <row r="2367" hidden="1" x14ac:dyDescent="0.2"/>
    <row r="2368" hidden="1" x14ac:dyDescent="0.2"/>
    <row r="2369" hidden="1" x14ac:dyDescent="0.2"/>
    <row r="2370" hidden="1" x14ac:dyDescent="0.2"/>
    <row r="2371" hidden="1" x14ac:dyDescent="0.2"/>
    <row r="2372" hidden="1" x14ac:dyDescent="0.2"/>
    <row r="2373" hidden="1" x14ac:dyDescent="0.2"/>
    <row r="2374" hidden="1" x14ac:dyDescent="0.2"/>
    <row r="2375" hidden="1" x14ac:dyDescent="0.2"/>
    <row r="2376" hidden="1" x14ac:dyDescent="0.2"/>
    <row r="2377" hidden="1" x14ac:dyDescent="0.2"/>
    <row r="2378" hidden="1" x14ac:dyDescent="0.2"/>
    <row r="2379" hidden="1" x14ac:dyDescent="0.2"/>
    <row r="2380" hidden="1" x14ac:dyDescent="0.2"/>
    <row r="2381" hidden="1" x14ac:dyDescent="0.2"/>
    <row r="2382" hidden="1" x14ac:dyDescent="0.2"/>
    <row r="2383" hidden="1" x14ac:dyDescent="0.2"/>
    <row r="2384" hidden="1" x14ac:dyDescent="0.2"/>
    <row r="2385" hidden="1" x14ac:dyDescent="0.2"/>
    <row r="2386" hidden="1" x14ac:dyDescent="0.2"/>
    <row r="2387" hidden="1" x14ac:dyDescent="0.2"/>
    <row r="2388" hidden="1" x14ac:dyDescent="0.2"/>
    <row r="2389" hidden="1" x14ac:dyDescent="0.2"/>
    <row r="2390" hidden="1" x14ac:dyDescent="0.2"/>
    <row r="2391" hidden="1" x14ac:dyDescent="0.2"/>
    <row r="2392" hidden="1" x14ac:dyDescent="0.2"/>
    <row r="2393" hidden="1" x14ac:dyDescent="0.2"/>
    <row r="2394" hidden="1" x14ac:dyDescent="0.2"/>
    <row r="2395" hidden="1" x14ac:dyDescent="0.2"/>
    <row r="2396" hidden="1" x14ac:dyDescent="0.2"/>
    <row r="2397" hidden="1" x14ac:dyDescent="0.2"/>
    <row r="2398" hidden="1" x14ac:dyDescent="0.2"/>
    <row r="2399" hidden="1" x14ac:dyDescent="0.2"/>
    <row r="2400" hidden="1" x14ac:dyDescent="0.2"/>
    <row r="2401" hidden="1" x14ac:dyDescent="0.2"/>
    <row r="2402" hidden="1" x14ac:dyDescent="0.2"/>
    <row r="2403" hidden="1" x14ac:dyDescent="0.2"/>
    <row r="2404" hidden="1" x14ac:dyDescent="0.2"/>
    <row r="2405" hidden="1" x14ac:dyDescent="0.2"/>
    <row r="2406" hidden="1" x14ac:dyDescent="0.2"/>
    <row r="2407" hidden="1" x14ac:dyDescent="0.2"/>
    <row r="2408" hidden="1" x14ac:dyDescent="0.2"/>
    <row r="2409" hidden="1" x14ac:dyDescent="0.2"/>
    <row r="2410" hidden="1" x14ac:dyDescent="0.2"/>
    <row r="2411" hidden="1" x14ac:dyDescent="0.2"/>
    <row r="2412" hidden="1" x14ac:dyDescent="0.2"/>
    <row r="2413" hidden="1" x14ac:dyDescent="0.2"/>
    <row r="2414" hidden="1" x14ac:dyDescent="0.2"/>
    <row r="2415" hidden="1" x14ac:dyDescent="0.2"/>
    <row r="2416" hidden="1" x14ac:dyDescent="0.2"/>
    <row r="2417" hidden="1" x14ac:dyDescent="0.2"/>
    <row r="2418" hidden="1" x14ac:dyDescent="0.2"/>
    <row r="2419" hidden="1" x14ac:dyDescent="0.2"/>
    <row r="2420" hidden="1" x14ac:dyDescent="0.2"/>
    <row r="2421" hidden="1" x14ac:dyDescent="0.2"/>
    <row r="2422" hidden="1" x14ac:dyDescent="0.2"/>
    <row r="2423" hidden="1" x14ac:dyDescent="0.2"/>
    <row r="2424" hidden="1" x14ac:dyDescent="0.2"/>
    <row r="2425" hidden="1" x14ac:dyDescent="0.2"/>
    <row r="2426" hidden="1" x14ac:dyDescent="0.2"/>
    <row r="2427" hidden="1" x14ac:dyDescent="0.2"/>
    <row r="2428" hidden="1" x14ac:dyDescent="0.2"/>
    <row r="2429" hidden="1" x14ac:dyDescent="0.2"/>
    <row r="2430" hidden="1" x14ac:dyDescent="0.2"/>
    <row r="2431" hidden="1" x14ac:dyDescent="0.2"/>
    <row r="2432" hidden="1" x14ac:dyDescent="0.2"/>
    <row r="2433" hidden="1" x14ac:dyDescent="0.2"/>
    <row r="2434" hidden="1" x14ac:dyDescent="0.2"/>
    <row r="2435" hidden="1" x14ac:dyDescent="0.2"/>
    <row r="2436" hidden="1" x14ac:dyDescent="0.2"/>
    <row r="2437" hidden="1" x14ac:dyDescent="0.2"/>
    <row r="2438" hidden="1" x14ac:dyDescent="0.2"/>
    <row r="2439" hidden="1" x14ac:dyDescent="0.2"/>
    <row r="2440" hidden="1" x14ac:dyDescent="0.2"/>
    <row r="2441" hidden="1" x14ac:dyDescent="0.2"/>
    <row r="2442" hidden="1" x14ac:dyDescent="0.2"/>
    <row r="2443" hidden="1" x14ac:dyDescent="0.2"/>
    <row r="2444" hidden="1" x14ac:dyDescent="0.2"/>
    <row r="2445" hidden="1" x14ac:dyDescent="0.2"/>
    <row r="2446" hidden="1" x14ac:dyDescent="0.2"/>
    <row r="2447" hidden="1" x14ac:dyDescent="0.2"/>
    <row r="2448" hidden="1" x14ac:dyDescent="0.2"/>
    <row r="2449" hidden="1" x14ac:dyDescent="0.2"/>
    <row r="2450" hidden="1" x14ac:dyDescent="0.2"/>
    <row r="2451" hidden="1" x14ac:dyDescent="0.2"/>
    <row r="2452" hidden="1" x14ac:dyDescent="0.2"/>
    <row r="2453" hidden="1" x14ac:dyDescent="0.2"/>
    <row r="2454" hidden="1" x14ac:dyDescent="0.2"/>
    <row r="2455" hidden="1" x14ac:dyDescent="0.2"/>
    <row r="2456" hidden="1" x14ac:dyDescent="0.2"/>
    <row r="2457" hidden="1" x14ac:dyDescent="0.2"/>
    <row r="2458" hidden="1" x14ac:dyDescent="0.2"/>
    <row r="2459" hidden="1" x14ac:dyDescent="0.2"/>
    <row r="2460" hidden="1" x14ac:dyDescent="0.2"/>
    <row r="2461" hidden="1" x14ac:dyDescent="0.2"/>
    <row r="2462" hidden="1" x14ac:dyDescent="0.2"/>
    <row r="2463" hidden="1" x14ac:dyDescent="0.2"/>
    <row r="2464" hidden="1" x14ac:dyDescent="0.2"/>
    <row r="2465" hidden="1" x14ac:dyDescent="0.2"/>
    <row r="2466" hidden="1" x14ac:dyDescent="0.2"/>
    <row r="2467" hidden="1" x14ac:dyDescent="0.2"/>
    <row r="2468" hidden="1" x14ac:dyDescent="0.2"/>
    <row r="2469" hidden="1" x14ac:dyDescent="0.2"/>
    <row r="2470" hidden="1" x14ac:dyDescent="0.2"/>
    <row r="2471" hidden="1" x14ac:dyDescent="0.2"/>
    <row r="2472" hidden="1" x14ac:dyDescent="0.2"/>
    <row r="2473" hidden="1" x14ac:dyDescent="0.2"/>
    <row r="2474" hidden="1" x14ac:dyDescent="0.2"/>
    <row r="2475" hidden="1" x14ac:dyDescent="0.2"/>
    <row r="2476" hidden="1" x14ac:dyDescent="0.2"/>
    <row r="2477" hidden="1" x14ac:dyDescent="0.2"/>
    <row r="2478" hidden="1" x14ac:dyDescent="0.2"/>
    <row r="2479" hidden="1" x14ac:dyDescent="0.2"/>
    <row r="2480" hidden="1" x14ac:dyDescent="0.2"/>
    <row r="2481" hidden="1" x14ac:dyDescent="0.2"/>
    <row r="2482" hidden="1" x14ac:dyDescent="0.2"/>
    <row r="2483" hidden="1" x14ac:dyDescent="0.2"/>
    <row r="2484" hidden="1" x14ac:dyDescent="0.2"/>
    <row r="2485" hidden="1" x14ac:dyDescent="0.2"/>
    <row r="2486" hidden="1" x14ac:dyDescent="0.2"/>
    <row r="2487" hidden="1" x14ac:dyDescent="0.2"/>
    <row r="2488" hidden="1" x14ac:dyDescent="0.2"/>
    <row r="2489" hidden="1" x14ac:dyDescent="0.2"/>
    <row r="2490" hidden="1" x14ac:dyDescent="0.2"/>
    <row r="2491" hidden="1" x14ac:dyDescent="0.2"/>
    <row r="2492" hidden="1" x14ac:dyDescent="0.2"/>
    <row r="2493" hidden="1" x14ac:dyDescent="0.2"/>
    <row r="2494" hidden="1" x14ac:dyDescent="0.2"/>
    <row r="2495" hidden="1" x14ac:dyDescent="0.2"/>
    <row r="2496" hidden="1" x14ac:dyDescent="0.2"/>
    <row r="2497" hidden="1" x14ac:dyDescent="0.2"/>
    <row r="2498" hidden="1" x14ac:dyDescent="0.2"/>
    <row r="2499" hidden="1" x14ac:dyDescent="0.2"/>
    <row r="2500" hidden="1" x14ac:dyDescent="0.2"/>
    <row r="2501" hidden="1" x14ac:dyDescent="0.2"/>
    <row r="2502" hidden="1" x14ac:dyDescent="0.2"/>
    <row r="2503" hidden="1" x14ac:dyDescent="0.2"/>
    <row r="2504" hidden="1" x14ac:dyDescent="0.2"/>
    <row r="2505" hidden="1" x14ac:dyDescent="0.2"/>
    <row r="2506" hidden="1" x14ac:dyDescent="0.2"/>
    <row r="2507" hidden="1" x14ac:dyDescent="0.2"/>
    <row r="2508" hidden="1" x14ac:dyDescent="0.2"/>
    <row r="2509" hidden="1" x14ac:dyDescent="0.2"/>
    <row r="2510" hidden="1" x14ac:dyDescent="0.2"/>
    <row r="2511" hidden="1" x14ac:dyDescent="0.2"/>
    <row r="2512" hidden="1" x14ac:dyDescent="0.2"/>
    <row r="2513" hidden="1" x14ac:dyDescent="0.2"/>
    <row r="2514" hidden="1" x14ac:dyDescent="0.2"/>
    <row r="2515" hidden="1" x14ac:dyDescent="0.2"/>
    <row r="2516" hidden="1" x14ac:dyDescent="0.2"/>
    <row r="2517" hidden="1" x14ac:dyDescent="0.2"/>
    <row r="2518" hidden="1" x14ac:dyDescent="0.2"/>
    <row r="2519" hidden="1" x14ac:dyDescent="0.2"/>
    <row r="2520" hidden="1" x14ac:dyDescent="0.2"/>
    <row r="2521" hidden="1" x14ac:dyDescent="0.2"/>
    <row r="2522" hidden="1" x14ac:dyDescent="0.2"/>
    <row r="2523" hidden="1" x14ac:dyDescent="0.2"/>
    <row r="2524" hidden="1" x14ac:dyDescent="0.2"/>
    <row r="2525" hidden="1" x14ac:dyDescent="0.2"/>
    <row r="2526" hidden="1" x14ac:dyDescent="0.2"/>
    <row r="2527" hidden="1" x14ac:dyDescent="0.2"/>
    <row r="2528" hidden="1" x14ac:dyDescent="0.2"/>
    <row r="2529" hidden="1" x14ac:dyDescent="0.2"/>
    <row r="2530" hidden="1" x14ac:dyDescent="0.2"/>
    <row r="2531" hidden="1" x14ac:dyDescent="0.2"/>
    <row r="2532" hidden="1" x14ac:dyDescent="0.2"/>
    <row r="2533" hidden="1" x14ac:dyDescent="0.2"/>
    <row r="2534" hidden="1" x14ac:dyDescent="0.2"/>
    <row r="2535" hidden="1" x14ac:dyDescent="0.2"/>
    <row r="2536" hidden="1" x14ac:dyDescent="0.2"/>
    <row r="2537" hidden="1" x14ac:dyDescent="0.2"/>
    <row r="2538" hidden="1" x14ac:dyDescent="0.2"/>
    <row r="2539" hidden="1" x14ac:dyDescent="0.2"/>
    <row r="2540" hidden="1" x14ac:dyDescent="0.2"/>
    <row r="2541" hidden="1" x14ac:dyDescent="0.2"/>
    <row r="2542" hidden="1" x14ac:dyDescent="0.2"/>
    <row r="2543" hidden="1" x14ac:dyDescent="0.2"/>
    <row r="2544" hidden="1" x14ac:dyDescent="0.2"/>
    <row r="2545" hidden="1" x14ac:dyDescent="0.2"/>
    <row r="2546" hidden="1" x14ac:dyDescent="0.2"/>
    <row r="2547" hidden="1" x14ac:dyDescent="0.2"/>
    <row r="2548" hidden="1" x14ac:dyDescent="0.2"/>
    <row r="2549" hidden="1" x14ac:dyDescent="0.2"/>
    <row r="2550" hidden="1" x14ac:dyDescent="0.2"/>
    <row r="2551" hidden="1" x14ac:dyDescent="0.2"/>
    <row r="2552" hidden="1" x14ac:dyDescent="0.2"/>
    <row r="2553" hidden="1" x14ac:dyDescent="0.2"/>
    <row r="2554" hidden="1" x14ac:dyDescent="0.2"/>
    <row r="2555" hidden="1" x14ac:dyDescent="0.2"/>
    <row r="2556" hidden="1" x14ac:dyDescent="0.2"/>
    <row r="2557" hidden="1" x14ac:dyDescent="0.2"/>
    <row r="2558" hidden="1" x14ac:dyDescent="0.2"/>
    <row r="2559" hidden="1" x14ac:dyDescent="0.2"/>
    <row r="2560" hidden="1" x14ac:dyDescent="0.2"/>
    <row r="2561" hidden="1" x14ac:dyDescent="0.2"/>
    <row r="2562" hidden="1" x14ac:dyDescent="0.2"/>
    <row r="2563" hidden="1" x14ac:dyDescent="0.2"/>
    <row r="2564" hidden="1" x14ac:dyDescent="0.2"/>
    <row r="2565" hidden="1" x14ac:dyDescent="0.2"/>
    <row r="2566" hidden="1" x14ac:dyDescent="0.2"/>
    <row r="2567" hidden="1" x14ac:dyDescent="0.2"/>
    <row r="2568" hidden="1" x14ac:dyDescent="0.2"/>
    <row r="2569" hidden="1" x14ac:dyDescent="0.2"/>
    <row r="2570" hidden="1" x14ac:dyDescent="0.2"/>
    <row r="2571" hidden="1" x14ac:dyDescent="0.2"/>
    <row r="2572" hidden="1" x14ac:dyDescent="0.2"/>
    <row r="2573" hidden="1" x14ac:dyDescent="0.2"/>
    <row r="2574" hidden="1" x14ac:dyDescent="0.2"/>
    <row r="2575" hidden="1" x14ac:dyDescent="0.2"/>
    <row r="2576" hidden="1" x14ac:dyDescent="0.2"/>
    <row r="2577" hidden="1" x14ac:dyDescent="0.2"/>
    <row r="2578" hidden="1" x14ac:dyDescent="0.2"/>
    <row r="2579" hidden="1" x14ac:dyDescent="0.2"/>
    <row r="2580" hidden="1" x14ac:dyDescent="0.2"/>
    <row r="2581" hidden="1" x14ac:dyDescent="0.2"/>
    <row r="2582" hidden="1" x14ac:dyDescent="0.2"/>
    <row r="2583" hidden="1" x14ac:dyDescent="0.2"/>
    <row r="2584" hidden="1" x14ac:dyDescent="0.2"/>
    <row r="2585" hidden="1" x14ac:dyDescent="0.2"/>
    <row r="2586" hidden="1" x14ac:dyDescent="0.2"/>
    <row r="2587" hidden="1" x14ac:dyDescent="0.2"/>
    <row r="2588" hidden="1" x14ac:dyDescent="0.2"/>
    <row r="2589" hidden="1" x14ac:dyDescent="0.2"/>
    <row r="2590" hidden="1" x14ac:dyDescent="0.2"/>
    <row r="2591" hidden="1" x14ac:dyDescent="0.2"/>
    <row r="2592" hidden="1" x14ac:dyDescent="0.2"/>
    <row r="2593" hidden="1" x14ac:dyDescent="0.2"/>
    <row r="2594" hidden="1" x14ac:dyDescent="0.2"/>
    <row r="2595" hidden="1" x14ac:dyDescent="0.2"/>
    <row r="2596" hidden="1" x14ac:dyDescent="0.2"/>
    <row r="2597" hidden="1" x14ac:dyDescent="0.2"/>
    <row r="2598" hidden="1" x14ac:dyDescent="0.2"/>
    <row r="2599" hidden="1" x14ac:dyDescent="0.2"/>
    <row r="2600" hidden="1" x14ac:dyDescent="0.2"/>
    <row r="2601" hidden="1" x14ac:dyDescent="0.2"/>
    <row r="2602" hidden="1" x14ac:dyDescent="0.2"/>
    <row r="2603" hidden="1" x14ac:dyDescent="0.2"/>
    <row r="2604" hidden="1" x14ac:dyDescent="0.2"/>
    <row r="2605" hidden="1" x14ac:dyDescent="0.2"/>
    <row r="2606" hidden="1" x14ac:dyDescent="0.2"/>
    <row r="2607" hidden="1" x14ac:dyDescent="0.2"/>
    <row r="2608" hidden="1" x14ac:dyDescent="0.2"/>
    <row r="2609" hidden="1" x14ac:dyDescent="0.2"/>
    <row r="2610" hidden="1" x14ac:dyDescent="0.2"/>
    <row r="2611" hidden="1" x14ac:dyDescent="0.2"/>
    <row r="2612" hidden="1" x14ac:dyDescent="0.2"/>
    <row r="2613" hidden="1" x14ac:dyDescent="0.2"/>
    <row r="2614" hidden="1" x14ac:dyDescent="0.2"/>
    <row r="2615" hidden="1" x14ac:dyDescent="0.2"/>
    <row r="2616" hidden="1" x14ac:dyDescent="0.2"/>
    <row r="2617" hidden="1" x14ac:dyDescent="0.2"/>
    <row r="2618" hidden="1" x14ac:dyDescent="0.2"/>
    <row r="2619" hidden="1" x14ac:dyDescent="0.2"/>
    <row r="2620" hidden="1" x14ac:dyDescent="0.2"/>
    <row r="2621" hidden="1" x14ac:dyDescent="0.2"/>
    <row r="2622" hidden="1" x14ac:dyDescent="0.2"/>
    <row r="2623" hidden="1" x14ac:dyDescent="0.2"/>
    <row r="2624" hidden="1" x14ac:dyDescent="0.2"/>
    <row r="2625" hidden="1" x14ac:dyDescent="0.2"/>
    <row r="2626" hidden="1" x14ac:dyDescent="0.2"/>
    <row r="2627" hidden="1" x14ac:dyDescent="0.2"/>
    <row r="2628" hidden="1" x14ac:dyDescent="0.2"/>
    <row r="2629" hidden="1" x14ac:dyDescent="0.2"/>
    <row r="2630" hidden="1" x14ac:dyDescent="0.2"/>
    <row r="2631" hidden="1" x14ac:dyDescent="0.2"/>
    <row r="2632" hidden="1" x14ac:dyDescent="0.2"/>
    <row r="2633" hidden="1" x14ac:dyDescent="0.2"/>
    <row r="2634" hidden="1" x14ac:dyDescent="0.2"/>
    <row r="2635" hidden="1" x14ac:dyDescent="0.2"/>
    <row r="2636" hidden="1" x14ac:dyDescent="0.2"/>
    <row r="2637" hidden="1" x14ac:dyDescent="0.2"/>
    <row r="2638" hidden="1" x14ac:dyDescent="0.2"/>
    <row r="2639" hidden="1" x14ac:dyDescent="0.2"/>
    <row r="2640" hidden="1" x14ac:dyDescent="0.2"/>
    <row r="2641" hidden="1" x14ac:dyDescent="0.2"/>
    <row r="2642" hidden="1" x14ac:dyDescent="0.2"/>
    <row r="2643" hidden="1" x14ac:dyDescent="0.2"/>
    <row r="2644" hidden="1" x14ac:dyDescent="0.2"/>
    <row r="2645" hidden="1" x14ac:dyDescent="0.2"/>
    <row r="2646" hidden="1" x14ac:dyDescent="0.2"/>
    <row r="2647" hidden="1" x14ac:dyDescent="0.2"/>
    <row r="2648" hidden="1" x14ac:dyDescent="0.2"/>
    <row r="2649" hidden="1" x14ac:dyDescent="0.2"/>
    <row r="2650" hidden="1" x14ac:dyDescent="0.2"/>
    <row r="2651" hidden="1" x14ac:dyDescent="0.2"/>
    <row r="2652" hidden="1" x14ac:dyDescent="0.2"/>
    <row r="2653" hidden="1" x14ac:dyDescent="0.2"/>
    <row r="2654" hidden="1" x14ac:dyDescent="0.2"/>
    <row r="2655" hidden="1" x14ac:dyDescent="0.2"/>
    <row r="2656" hidden="1" x14ac:dyDescent="0.2"/>
    <row r="2657" hidden="1" x14ac:dyDescent="0.2"/>
    <row r="2658" hidden="1" x14ac:dyDescent="0.2"/>
    <row r="2659" hidden="1" x14ac:dyDescent="0.2"/>
    <row r="2660" hidden="1" x14ac:dyDescent="0.2"/>
    <row r="2661" hidden="1" x14ac:dyDescent="0.2"/>
    <row r="2662" hidden="1" x14ac:dyDescent="0.2"/>
    <row r="2663" hidden="1" x14ac:dyDescent="0.2"/>
    <row r="2664" hidden="1" x14ac:dyDescent="0.2"/>
    <row r="2665" hidden="1" x14ac:dyDescent="0.2"/>
    <row r="2666" hidden="1" x14ac:dyDescent="0.2"/>
    <row r="2667" hidden="1" x14ac:dyDescent="0.2"/>
    <row r="2668" hidden="1" x14ac:dyDescent="0.2"/>
    <row r="2669" hidden="1" x14ac:dyDescent="0.2"/>
    <row r="2670" hidden="1" x14ac:dyDescent="0.2"/>
    <row r="2671" hidden="1" x14ac:dyDescent="0.2"/>
    <row r="2672" hidden="1" x14ac:dyDescent="0.2"/>
    <row r="2673" hidden="1" x14ac:dyDescent="0.2"/>
    <row r="2674" hidden="1" x14ac:dyDescent="0.2"/>
    <row r="2675" hidden="1" x14ac:dyDescent="0.2"/>
    <row r="2676" hidden="1" x14ac:dyDescent="0.2"/>
    <row r="2677" hidden="1" x14ac:dyDescent="0.2"/>
    <row r="2678" hidden="1" x14ac:dyDescent="0.2"/>
    <row r="2679" hidden="1" x14ac:dyDescent="0.2"/>
    <row r="2680" hidden="1" x14ac:dyDescent="0.2"/>
    <row r="2681" hidden="1" x14ac:dyDescent="0.2"/>
    <row r="2682" hidden="1" x14ac:dyDescent="0.2"/>
    <row r="2683" hidden="1" x14ac:dyDescent="0.2"/>
    <row r="2684" hidden="1" x14ac:dyDescent="0.2"/>
    <row r="2685" hidden="1" x14ac:dyDescent="0.2"/>
    <row r="2686" hidden="1" x14ac:dyDescent="0.2"/>
    <row r="2687" hidden="1" x14ac:dyDescent="0.2"/>
    <row r="2688" hidden="1" x14ac:dyDescent="0.2"/>
    <row r="2689" hidden="1" x14ac:dyDescent="0.2"/>
    <row r="2690" hidden="1" x14ac:dyDescent="0.2"/>
    <row r="2691" hidden="1" x14ac:dyDescent="0.2"/>
    <row r="2692" hidden="1" x14ac:dyDescent="0.2"/>
    <row r="2693" hidden="1" x14ac:dyDescent="0.2"/>
    <row r="2694" hidden="1" x14ac:dyDescent="0.2"/>
    <row r="2695" hidden="1" x14ac:dyDescent="0.2"/>
    <row r="2696" hidden="1" x14ac:dyDescent="0.2"/>
    <row r="2697" hidden="1" x14ac:dyDescent="0.2"/>
    <row r="2698" hidden="1" x14ac:dyDescent="0.2"/>
    <row r="2699" hidden="1" x14ac:dyDescent="0.2"/>
    <row r="2700" hidden="1" x14ac:dyDescent="0.2"/>
    <row r="2701" hidden="1" x14ac:dyDescent="0.2"/>
    <row r="2702" hidden="1" x14ac:dyDescent="0.2"/>
    <row r="2703" hidden="1" x14ac:dyDescent="0.2"/>
    <row r="2704" hidden="1" x14ac:dyDescent="0.2"/>
    <row r="2705" hidden="1" x14ac:dyDescent="0.2"/>
    <row r="2706" hidden="1" x14ac:dyDescent="0.2"/>
    <row r="2707" hidden="1" x14ac:dyDescent="0.2"/>
    <row r="2708" hidden="1" x14ac:dyDescent="0.2"/>
    <row r="2709" hidden="1" x14ac:dyDescent="0.2"/>
    <row r="2710" hidden="1" x14ac:dyDescent="0.2"/>
    <row r="2711" hidden="1" x14ac:dyDescent="0.2"/>
    <row r="2712" hidden="1" x14ac:dyDescent="0.2"/>
    <row r="2713" hidden="1" x14ac:dyDescent="0.2"/>
    <row r="2714" hidden="1" x14ac:dyDescent="0.2"/>
    <row r="2715" hidden="1" x14ac:dyDescent="0.2"/>
    <row r="2716" hidden="1" x14ac:dyDescent="0.2"/>
    <row r="2717" hidden="1" x14ac:dyDescent="0.2"/>
    <row r="2718" hidden="1" x14ac:dyDescent="0.2"/>
    <row r="2719" hidden="1" x14ac:dyDescent="0.2"/>
    <row r="2720" hidden="1" x14ac:dyDescent="0.2"/>
    <row r="2721" hidden="1" x14ac:dyDescent="0.2"/>
    <row r="2722" hidden="1" x14ac:dyDescent="0.2"/>
    <row r="2723" hidden="1" x14ac:dyDescent="0.2"/>
    <row r="2724" hidden="1" x14ac:dyDescent="0.2"/>
    <row r="2725" hidden="1" x14ac:dyDescent="0.2"/>
    <row r="2726" hidden="1" x14ac:dyDescent="0.2"/>
    <row r="2727" hidden="1" x14ac:dyDescent="0.2"/>
    <row r="2728" hidden="1" x14ac:dyDescent="0.2"/>
    <row r="2729" hidden="1" x14ac:dyDescent="0.2"/>
    <row r="2730" hidden="1" x14ac:dyDescent="0.2"/>
    <row r="2731" hidden="1" x14ac:dyDescent="0.2"/>
    <row r="2732" hidden="1" x14ac:dyDescent="0.2"/>
    <row r="2733" hidden="1" x14ac:dyDescent="0.2"/>
    <row r="2734" hidden="1" x14ac:dyDescent="0.2"/>
    <row r="2735" hidden="1" x14ac:dyDescent="0.2"/>
    <row r="2736" hidden="1" x14ac:dyDescent="0.2"/>
    <row r="2737" hidden="1" x14ac:dyDescent="0.2"/>
    <row r="2738" hidden="1" x14ac:dyDescent="0.2"/>
    <row r="2739" hidden="1" x14ac:dyDescent="0.2"/>
    <row r="2740" hidden="1" x14ac:dyDescent="0.2"/>
    <row r="2741" hidden="1" x14ac:dyDescent="0.2"/>
    <row r="2742" hidden="1" x14ac:dyDescent="0.2"/>
    <row r="2743" hidden="1" x14ac:dyDescent="0.2"/>
    <row r="2744" hidden="1" x14ac:dyDescent="0.2"/>
    <row r="2745" hidden="1" x14ac:dyDescent="0.2"/>
    <row r="2746" hidden="1" x14ac:dyDescent="0.2"/>
    <row r="2747" hidden="1" x14ac:dyDescent="0.2"/>
    <row r="2748" hidden="1" x14ac:dyDescent="0.2"/>
    <row r="2749" hidden="1" x14ac:dyDescent="0.2"/>
    <row r="2750" hidden="1" x14ac:dyDescent="0.2"/>
    <row r="2751" hidden="1" x14ac:dyDescent="0.2"/>
    <row r="2752" hidden="1" x14ac:dyDescent="0.2"/>
    <row r="2753" hidden="1" x14ac:dyDescent="0.2"/>
    <row r="2754" hidden="1" x14ac:dyDescent="0.2"/>
    <row r="2755" hidden="1" x14ac:dyDescent="0.2"/>
    <row r="2756" hidden="1" x14ac:dyDescent="0.2"/>
    <row r="2757" hidden="1" x14ac:dyDescent="0.2"/>
    <row r="2758" hidden="1" x14ac:dyDescent="0.2"/>
    <row r="2759" hidden="1" x14ac:dyDescent="0.2"/>
    <row r="2760" hidden="1" x14ac:dyDescent="0.2"/>
    <row r="2761" hidden="1" x14ac:dyDescent="0.2"/>
    <row r="2762" hidden="1" x14ac:dyDescent="0.2"/>
    <row r="2763" hidden="1" x14ac:dyDescent="0.2"/>
    <row r="2764" hidden="1" x14ac:dyDescent="0.2"/>
    <row r="2765" hidden="1" x14ac:dyDescent="0.2"/>
    <row r="2766" hidden="1" x14ac:dyDescent="0.2"/>
    <row r="2767" hidden="1" x14ac:dyDescent="0.2"/>
    <row r="2768" hidden="1" x14ac:dyDescent="0.2"/>
    <row r="2769" hidden="1" x14ac:dyDescent="0.2"/>
    <row r="2770" hidden="1" x14ac:dyDescent="0.2"/>
    <row r="2771" hidden="1" x14ac:dyDescent="0.2"/>
    <row r="2772" hidden="1" x14ac:dyDescent="0.2"/>
    <row r="2773" hidden="1" x14ac:dyDescent="0.2"/>
    <row r="2774" hidden="1" x14ac:dyDescent="0.2"/>
    <row r="2775" hidden="1" x14ac:dyDescent="0.2"/>
    <row r="2776" hidden="1" x14ac:dyDescent="0.2"/>
    <row r="2777" hidden="1" x14ac:dyDescent="0.2"/>
    <row r="2778" hidden="1" x14ac:dyDescent="0.2"/>
    <row r="2779" hidden="1" x14ac:dyDescent="0.2"/>
    <row r="2780" hidden="1" x14ac:dyDescent="0.2"/>
    <row r="2781" hidden="1" x14ac:dyDescent="0.2"/>
    <row r="2782" hidden="1" x14ac:dyDescent="0.2"/>
    <row r="2783" hidden="1" x14ac:dyDescent="0.2"/>
    <row r="2784" hidden="1" x14ac:dyDescent="0.2"/>
    <row r="2785" hidden="1" x14ac:dyDescent="0.2"/>
    <row r="2786" hidden="1" x14ac:dyDescent="0.2"/>
    <row r="2787" hidden="1" x14ac:dyDescent="0.2"/>
    <row r="2788" hidden="1" x14ac:dyDescent="0.2"/>
    <row r="2789" hidden="1" x14ac:dyDescent="0.2"/>
    <row r="2790" hidden="1" x14ac:dyDescent="0.2"/>
    <row r="2791" hidden="1" x14ac:dyDescent="0.2"/>
    <row r="2792" hidden="1" x14ac:dyDescent="0.2"/>
    <row r="2793" hidden="1" x14ac:dyDescent="0.2"/>
    <row r="2794" hidden="1" x14ac:dyDescent="0.2"/>
    <row r="2795" hidden="1" x14ac:dyDescent="0.2"/>
    <row r="2796" hidden="1" x14ac:dyDescent="0.2"/>
    <row r="2797" hidden="1" x14ac:dyDescent="0.2"/>
    <row r="2798" hidden="1" x14ac:dyDescent="0.2"/>
    <row r="2799" hidden="1" x14ac:dyDescent="0.2"/>
    <row r="2800" hidden="1" x14ac:dyDescent="0.2"/>
    <row r="2801" hidden="1" x14ac:dyDescent="0.2"/>
    <row r="2802" hidden="1" x14ac:dyDescent="0.2"/>
    <row r="2803" hidden="1" x14ac:dyDescent="0.2"/>
    <row r="2804" hidden="1" x14ac:dyDescent="0.2"/>
    <row r="2805" hidden="1" x14ac:dyDescent="0.2"/>
    <row r="2806" hidden="1" x14ac:dyDescent="0.2"/>
    <row r="2807" hidden="1" x14ac:dyDescent="0.2"/>
    <row r="2808" hidden="1" x14ac:dyDescent="0.2"/>
    <row r="2809" hidden="1" x14ac:dyDescent="0.2"/>
    <row r="2810" hidden="1" x14ac:dyDescent="0.2"/>
    <row r="2811" hidden="1" x14ac:dyDescent="0.2"/>
    <row r="2812" hidden="1" x14ac:dyDescent="0.2"/>
    <row r="2813" hidden="1" x14ac:dyDescent="0.2"/>
    <row r="2814" hidden="1" x14ac:dyDescent="0.2"/>
    <row r="2815" hidden="1" x14ac:dyDescent="0.2"/>
    <row r="2816" hidden="1" x14ac:dyDescent="0.2"/>
    <row r="2817" hidden="1" x14ac:dyDescent="0.2"/>
    <row r="2818" hidden="1" x14ac:dyDescent="0.2"/>
    <row r="2819" hidden="1" x14ac:dyDescent="0.2"/>
    <row r="2820" hidden="1" x14ac:dyDescent="0.2"/>
    <row r="2821" hidden="1" x14ac:dyDescent="0.2"/>
    <row r="2822" hidden="1" x14ac:dyDescent="0.2"/>
    <row r="2823" hidden="1" x14ac:dyDescent="0.2"/>
    <row r="2824" hidden="1" x14ac:dyDescent="0.2"/>
    <row r="2825" hidden="1" x14ac:dyDescent="0.2"/>
    <row r="2826" hidden="1" x14ac:dyDescent="0.2"/>
    <row r="2827" hidden="1" x14ac:dyDescent="0.2"/>
    <row r="2828" hidden="1" x14ac:dyDescent="0.2"/>
    <row r="2829" hidden="1" x14ac:dyDescent="0.2"/>
    <row r="2830" hidden="1" x14ac:dyDescent="0.2"/>
    <row r="2831" hidden="1" x14ac:dyDescent="0.2"/>
    <row r="2832" hidden="1" x14ac:dyDescent="0.2"/>
    <row r="2833" hidden="1" x14ac:dyDescent="0.2"/>
    <row r="2834" hidden="1" x14ac:dyDescent="0.2"/>
    <row r="2835" hidden="1" x14ac:dyDescent="0.2"/>
    <row r="2836" hidden="1" x14ac:dyDescent="0.2"/>
    <row r="2837" hidden="1" x14ac:dyDescent="0.2"/>
    <row r="2838" hidden="1" x14ac:dyDescent="0.2"/>
    <row r="2839" hidden="1" x14ac:dyDescent="0.2"/>
    <row r="2840" hidden="1" x14ac:dyDescent="0.2"/>
    <row r="2841" hidden="1" x14ac:dyDescent="0.2"/>
    <row r="2842" hidden="1" x14ac:dyDescent="0.2"/>
    <row r="2843" hidden="1" x14ac:dyDescent="0.2"/>
    <row r="2844" hidden="1" x14ac:dyDescent="0.2"/>
    <row r="2845" hidden="1" x14ac:dyDescent="0.2"/>
    <row r="2846" hidden="1" x14ac:dyDescent="0.2"/>
    <row r="2847" hidden="1" x14ac:dyDescent="0.2"/>
    <row r="2848" hidden="1" x14ac:dyDescent="0.2"/>
    <row r="2849" hidden="1" x14ac:dyDescent="0.2"/>
    <row r="2850" hidden="1" x14ac:dyDescent="0.2"/>
    <row r="2851" hidden="1" x14ac:dyDescent="0.2"/>
    <row r="2852" hidden="1" x14ac:dyDescent="0.2"/>
    <row r="2853" hidden="1" x14ac:dyDescent="0.2"/>
    <row r="2854" hidden="1" x14ac:dyDescent="0.2"/>
    <row r="2855" hidden="1" x14ac:dyDescent="0.2"/>
    <row r="2856" hidden="1" x14ac:dyDescent="0.2"/>
    <row r="2857" hidden="1" x14ac:dyDescent="0.2"/>
    <row r="2858" hidden="1" x14ac:dyDescent="0.2"/>
    <row r="2859" hidden="1" x14ac:dyDescent="0.2"/>
    <row r="2860" hidden="1" x14ac:dyDescent="0.2"/>
    <row r="2861" hidden="1" x14ac:dyDescent="0.2"/>
    <row r="2862" hidden="1" x14ac:dyDescent="0.2"/>
    <row r="2863" hidden="1" x14ac:dyDescent="0.2"/>
    <row r="2864" hidden="1" x14ac:dyDescent="0.2"/>
    <row r="2865" hidden="1" x14ac:dyDescent="0.2"/>
    <row r="2866" hidden="1" x14ac:dyDescent="0.2"/>
    <row r="2867" hidden="1" x14ac:dyDescent="0.2"/>
    <row r="2868" hidden="1" x14ac:dyDescent="0.2"/>
    <row r="2869" hidden="1" x14ac:dyDescent="0.2"/>
    <row r="2870" hidden="1" x14ac:dyDescent="0.2"/>
    <row r="2871" hidden="1" x14ac:dyDescent="0.2"/>
    <row r="2872" hidden="1" x14ac:dyDescent="0.2"/>
    <row r="2873" hidden="1" x14ac:dyDescent="0.2"/>
    <row r="2874" hidden="1" x14ac:dyDescent="0.2"/>
    <row r="2875" hidden="1" x14ac:dyDescent="0.2"/>
    <row r="2876" hidden="1" x14ac:dyDescent="0.2"/>
    <row r="2877" hidden="1" x14ac:dyDescent="0.2"/>
    <row r="2878" hidden="1" x14ac:dyDescent="0.2"/>
    <row r="2879" hidden="1" x14ac:dyDescent="0.2"/>
    <row r="2880" hidden="1" x14ac:dyDescent="0.2"/>
    <row r="2881" hidden="1" x14ac:dyDescent="0.2"/>
    <row r="2882" hidden="1" x14ac:dyDescent="0.2"/>
    <row r="2883" hidden="1" x14ac:dyDescent="0.2"/>
    <row r="2884" hidden="1" x14ac:dyDescent="0.2"/>
    <row r="2885" hidden="1" x14ac:dyDescent="0.2"/>
    <row r="2886" hidden="1" x14ac:dyDescent="0.2"/>
    <row r="2887" hidden="1" x14ac:dyDescent="0.2"/>
    <row r="2888" hidden="1" x14ac:dyDescent="0.2"/>
    <row r="2889" hidden="1" x14ac:dyDescent="0.2"/>
    <row r="2890" hidden="1" x14ac:dyDescent="0.2"/>
    <row r="2891" hidden="1" x14ac:dyDescent="0.2"/>
    <row r="2892" hidden="1" x14ac:dyDescent="0.2"/>
    <row r="2893" hidden="1" x14ac:dyDescent="0.2"/>
    <row r="2894" hidden="1" x14ac:dyDescent="0.2"/>
    <row r="2895" hidden="1" x14ac:dyDescent="0.2"/>
    <row r="2896" hidden="1" x14ac:dyDescent="0.2"/>
    <row r="2897" hidden="1" x14ac:dyDescent="0.2"/>
    <row r="2898" hidden="1" x14ac:dyDescent="0.2"/>
    <row r="2899" hidden="1" x14ac:dyDescent="0.2"/>
    <row r="2900" hidden="1" x14ac:dyDescent="0.2"/>
    <row r="2901" hidden="1" x14ac:dyDescent="0.2"/>
    <row r="2902" hidden="1" x14ac:dyDescent="0.2"/>
    <row r="2903" hidden="1" x14ac:dyDescent="0.2"/>
    <row r="2904" hidden="1" x14ac:dyDescent="0.2"/>
    <row r="2905" hidden="1" x14ac:dyDescent="0.2"/>
    <row r="2906" hidden="1" x14ac:dyDescent="0.2"/>
    <row r="2907" hidden="1" x14ac:dyDescent="0.2"/>
    <row r="2908" hidden="1" x14ac:dyDescent="0.2"/>
    <row r="2909" hidden="1" x14ac:dyDescent="0.2"/>
    <row r="2910" hidden="1" x14ac:dyDescent="0.2"/>
    <row r="2911" hidden="1" x14ac:dyDescent="0.2"/>
    <row r="2912" hidden="1" x14ac:dyDescent="0.2"/>
    <row r="2913" hidden="1" x14ac:dyDescent="0.2"/>
    <row r="2914" hidden="1" x14ac:dyDescent="0.2"/>
    <row r="2915" hidden="1" x14ac:dyDescent="0.2"/>
    <row r="2916" hidden="1" x14ac:dyDescent="0.2"/>
    <row r="2917" hidden="1" x14ac:dyDescent="0.2"/>
    <row r="2918" hidden="1" x14ac:dyDescent="0.2"/>
    <row r="2919" hidden="1" x14ac:dyDescent="0.2"/>
    <row r="2920" hidden="1" x14ac:dyDescent="0.2"/>
    <row r="2921" hidden="1" x14ac:dyDescent="0.2"/>
    <row r="2922" hidden="1" x14ac:dyDescent="0.2"/>
    <row r="2923" hidden="1" x14ac:dyDescent="0.2"/>
    <row r="2924" hidden="1" x14ac:dyDescent="0.2"/>
    <row r="2925" hidden="1" x14ac:dyDescent="0.2"/>
    <row r="2926" hidden="1" x14ac:dyDescent="0.2"/>
    <row r="2927" hidden="1" x14ac:dyDescent="0.2"/>
    <row r="2928" hidden="1" x14ac:dyDescent="0.2"/>
    <row r="2929" hidden="1" x14ac:dyDescent="0.2"/>
    <row r="2930" hidden="1" x14ac:dyDescent="0.2"/>
    <row r="2931" hidden="1" x14ac:dyDescent="0.2"/>
    <row r="2932" hidden="1" x14ac:dyDescent="0.2"/>
    <row r="2933" hidden="1" x14ac:dyDescent="0.2"/>
    <row r="2934" hidden="1" x14ac:dyDescent="0.2"/>
    <row r="2935" hidden="1" x14ac:dyDescent="0.2"/>
    <row r="2936" hidden="1" x14ac:dyDescent="0.2"/>
    <row r="2937" hidden="1" x14ac:dyDescent="0.2"/>
    <row r="2938" hidden="1" x14ac:dyDescent="0.2"/>
    <row r="2939" hidden="1" x14ac:dyDescent="0.2"/>
    <row r="2940" hidden="1" x14ac:dyDescent="0.2"/>
    <row r="2941" hidden="1" x14ac:dyDescent="0.2"/>
    <row r="2942" hidden="1" x14ac:dyDescent="0.2"/>
    <row r="2943" hidden="1" x14ac:dyDescent="0.2"/>
    <row r="2944" hidden="1" x14ac:dyDescent="0.2"/>
    <row r="2945" hidden="1" x14ac:dyDescent="0.2"/>
    <row r="2946" hidden="1" x14ac:dyDescent="0.2"/>
    <row r="2947" hidden="1" x14ac:dyDescent="0.2"/>
    <row r="2948" hidden="1" x14ac:dyDescent="0.2"/>
    <row r="2949" hidden="1" x14ac:dyDescent="0.2"/>
    <row r="2950" hidden="1" x14ac:dyDescent="0.2"/>
    <row r="2951" hidden="1" x14ac:dyDescent="0.2"/>
    <row r="2952" hidden="1" x14ac:dyDescent="0.2"/>
    <row r="2953" hidden="1" x14ac:dyDescent="0.2"/>
    <row r="2954" hidden="1" x14ac:dyDescent="0.2"/>
    <row r="2955" hidden="1" x14ac:dyDescent="0.2"/>
    <row r="2956" hidden="1" x14ac:dyDescent="0.2"/>
    <row r="2957" hidden="1" x14ac:dyDescent="0.2"/>
    <row r="2958" hidden="1" x14ac:dyDescent="0.2"/>
    <row r="2959" hidden="1" x14ac:dyDescent="0.2"/>
    <row r="2960" hidden="1" x14ac:dyDescent="0.2"/>
    <row r="2961" hidden="1" x14ac:dyDescent="0.2"/>
    <row r="2962" hidden="1" x14ac:dyDescent="0.2"/>
    <row r="2963" hidden="1" x14ac:dyDescent="0.2"/>
    <row r="2964" hidden="1" x14ac:dyDescent="0.2"/>
    <row r="2965" hidden="1" x14ac:dyDescent="0.2"/>
    <row r="2966" hidden="1" x14ac:dyDescent="0.2"/>
    <row r="2967" hidden="1" x14ac:dyDescent="0.2"/>
    <row r="2968" hidden="1" x14ac:dyDescent="0.2"/>
    <row r="2969" hidden="1" x14ac:dyDescent="0.2"/>
    <row r="2970" hidden="1" x14ac:dyDescent="0.2"/>
    <row r="2971" hidden="1" x14ac:dyDescent="0.2"/>
    <row r="2972" hidden="1" x14ac:dyDescent="0.2"/>
    <row r="2973" hidden="1" x14ac:dyDescent="0.2"/>
    <row r="2974" hidden="1" x14ac:dyDescent="0.2"/>
    <row r="2975" hidden="1" x14ac:dyDescent="0.2"/>
    <row r="2976" hidden="1" x14ac:dyDescent="0.2"/>
    <row r="2977" hidden="1" x14ac:dyDescent="0.2"/>
    <row r="2978" hidden="1" x14ac:dyDescent="0.2"/>
    <row r="2979" hidden="1" x14ac:dyDescent="0.2"/>
    <row r="2980" hidden="1" x14ac:dyDescent="0.2"/>
    <row r="2981" hidden="1" x14ac:dyDescent="0.2"/>
    <row r="2982" hidden="1" x14ac:dyDescent="0.2"/>
    <row r="2983" hidden="1" x14ac:dyDescent="0.2"/>
    <row r="2984" hidden="1" x14ac:dyDescent="0.2"/>
    <row r="2985" hidden="1" x14ac:dyDescent="0.2"/>
    <row r="2986" hidden="1" x14ac:dyDescent="0.2"/>
    <row r="2987" hidden="1" x14ac:dyDescent="0.2"/>
    <row r="2988" hidden="1" x14ac:dyDescent="0.2"/>
    <row r="2989" hidden="1" x14ac:dyDescent="0.2"/>
    <row r="2990" hidden="1" x14ac:dyDescent="0.2"/>
    <row r="2991" hidden="1" x14ac:dyDescent="0.2"/>
    <row r="2992" hidden="1" x14ac:dyDescent="0.2"/>
    <row r="2993" hidden="1" x14ac:dyDescent="0.2"/>
    <row r="2994" hidden="1" x14ac:dyDescent="0.2"/>
    <row r="2995" hidden="1" x14ac:dyDescent="0.2"/>
    <row r="2996" hidden="1" x14ac:dyDescent="0.2"/>
    <row r="2997" hidden="1" x14ac:dyDescent="0.2"/>
    <row r="2998" hidden="1" x14ac:dyDescent="0.2"/>
    <row r="2999" hidden="1" x14ac:dyDescent="0.2"/>
    <row r="3000" hidden="1" x14ac:dyDescent="0.2"/>
    <row r="3001" hidden="1" x14ac:dyDescent="0.2"/>
    <row r="3002" hidden="1" x14ac:dyDescent="0.2"/>
    <row r="3003" hidden="1" x14ac:dyDescent="0.2"/>
    <row r="3004" hidden="1" x14ac:dyDescent="0.2"/>
    <row r="3005" hidden="1" x14ac:dyDescent="0.2"/>
    <row r="3006" hidden="1" x14ac:dyDescent="0.2"/>
    <row r="3007" hidden="1" x14ac:dyDescent="0.2"/>
    <row r="3008" hidden="1" x14ac:dyDescent="0.2"/>
    <row r="3009" hidden="1" x14ac:dyDescent="0.2"/>
    <row r="3010" hidden="1" x14ac:dyDescent="0.2"/>
    <row r="3011" hidden="1" x14ac:dyDescent="0.2"/>
    <row r="3012" hidden="1" x14ac:dyDescent="0.2"/>
    <row r="3013" hidden="1" x14ac:dyDescent="0.2"/>
    <row r="3014" hidden="1" x14ac:dyDescent="0.2"/>
    <row r="3015" hidden="1" x14ac:dyDescent="0.2"/>
    <row r="3016" hidden="1" x14ac:dyDescent="0.2"/>
    <row r="3017" hidden="1" x14ac:dyDescent="0.2"/>
    <row r="3018" hidden="1" x14ac:dyDescent="0.2"/>
    <row r="3019" hidden="1" x14ac:dyDescent="0.2"/>
    <row r="3020" hidden="1" x14ac:dyDescent="0.2"/>
    <row r="3021" hidden="1" x14ac:dyDescent="0.2"/>
    <row r="3022" hidden="1" x14ac:dyDescent="0.2"/>
    <row r="3023" hidden="1" x14ac:dyDescent="0.2"/>
    <row r="3024" hidden="1" x14ac:dyDescent="0.2"/>
    <row r="3025" hidden="1" x14ac:dyDescent="0.2"/>
    <row r="3026" hidden="1" x14ac:dyDescent="0.2"/>
    <row r="3027" hidden="1" x14ac:dyDescent="0.2"/>
    <row r="3028" hidden="1" x14ac:dyDescent="0.2"/>
    <row r="3029" hidden="1" x14ac:dyDescent="0.2"/>
    <row r="3030" hidden="1" x14ac:dyDescent="0.2"/>
    <row r="3031" hidden="1" x14ac:dyDescent="0.2"/>
    <row r="3032" hidden="1" x14ac:dyDescent="0.2"/>
    <row r="3033" hidden="1" x14ac:dyDescent="0.2"/>
    <row r="3034" hidden="1" x14ac:dyDescent="0.2"/>
    <row r="3035" hidden="1" x14ac:dyDescent="0.2"/>
    <row r="3036" hidden="1" x14ac:dyDescent="0.2"/>
    <row r="3037" hidden="1" x14ac:dyDescent="0.2"/>
    <row r="3038" hidden="1" x14ac:dyDescent="0.2"/>
    <row r="3039" hidden="1" x14ac:dyDescent="0.2"/>
    <row r="3040" hidden="1" x14ac:dyDescent="0.2"/>
    <row r="3041" hidden="1" x14ac:dyDescent="0.2"/>
    <row r="3042" hidden="1" x14ac:dyDescent="0.2"/>
    <row r="3043" hidden="1" x14ac:dyDescent="0.2"/>
    <row r="3044" hidden="1" x14ac:dyDescent="0.2"/>
    <row r="3045" hidden="1" x14ac:dyDescent="0.2"/>
    <row r="3046" hidden="1" x14ac:dyDescent="0.2"/>
    <row r="3047" hidden="1" x14ac:dyDescent="0.2"/>
    <row r="3048" hidden="1" x14ac:dyDescent="0.2"/>
    <row r="3049" hidden="1" x14ac:dyDescent="0.2"/>
    <row r="3050" hidden="1" x14ac:dyDescent="0.2"/>
    <row r="3051" hidden="1" x14ac:dyDescent="0.2"/>
    <row r="3052" hidden="1" x14ac:dyDescent="0.2"/>
    <row r="3053" hidden="1" x14ac:dyDescent="0.2"/>
    <row r="3054" hidden="1" x14ac:dyDescent="0.2"/>
    <row r="3055" hidden="1" x14ac:dyDescent="0.2"/>
    <row r="3056" hidden="1" x14ac:dyDescent="0.2"/>
    <row r="3057" hidden="1" x14ac:dyDescent="0.2"/>
    <row r="3058" hidden="1" x14ac:dyDescent="0.2"/>
    <row r="3059" hidden="1" x14ac:dyDescent="0.2"/>
    <row r="3060" hidden="1" x14ac:dyDescent="0.2"/>
    <row r="3061" hidden="1" x14ac:dyDescent="0.2"/>
    <row r="3062" hidden="1" x14ac:dyDescent="0.2"/>
    <row r="3063" hidden="1" x14ac:dyDescent="0.2"/>
    <row r="3064" hidden="1" x14ac:dyDescent="0.2"/>
    <row r="3065" hidden="1" x14ac:dyDescent="0.2"/>
    <row r="3066" hidden="1" x14ac:dyDescent="0.2"/>
    <row r="3067" hidden="1" x14ac:dyDescent="0.2"/>
    <row r="3068" hidden="1" x14ac:dyDescent="0.2"/>
    <row r="3069" hidden="1" x14ac:dyDescent="0.2"/>
    <row r="3070" hidden="1" x14ac:dyDescent="0.2"/>
    <row r="3071" hidden="1" x14ac:dyDescent="0.2"/>
    <row r="3072" hidden="1" x14ac:dyDescent="0.2"/>
    <row r="3073" hidden="1" x14ac:dyDescent="0.2"/>
    <row r="3074" hidden="1" x14ac:dyDescent="0.2"/>
    <row r="3075" hidden="1" x14ac:dyDescent="0.2"/>
    <row r="3076" hidden="1" x14ac:dyDescent="0.2"/>
    <row r="3077" hidden="1" x14ac:dyDescent="0.2"/>
    <row r="3078" hidden="1" x14ac:dyDescent="0.2"/>
    <row r="3079" hidden="1" x14ac:dyDescent="0.2"/>
    <row r="3080" hidden="1" x14ac:dyDescent="0.2"/>
    <row r="3081" hidden="1" x14ac:dyDescent="0.2"/>
    <row r="3082" hidden="1" x14ac:dyDescent="0.2"/>
    <row r="3083" hidden="1" x14ac:dyDescent="0.2"/>
    <row r="3084" hidden="1" x14ac:dyDescent="0.2"/>
    <row r="3085" hidden="1" x14ac:dyDescent="0.2"/>
    <row r="3086" hidden="1" x14ac:dyDescent="0.2"/>
    <row r="3087" hidden="1" x14ac:dyDescent="0.2"/>
    <row r="3088" hidden="1" x14ac:dyDescent="0.2"/>
    <row r="3089" hidden="1" x14ac:dyDescent="0.2"/>
    <row r="3090" hidden="1" x14ac:dyDescent="0.2"/>
    <row r="3091" hidden="1" x14ac:dyDescent="0.2"/>
    <row r="3092" hidden="1" x14ac:dyDescent="0.2"/>
    <row r="3093" hidden="1" x14ac:dyDescent="0.2"/>
    <row r="3094" hidden="1" x14ac:dyDescent="0.2"/>
    <row r="3095" hidden="1" x14ac:dyDescent="0.2"/>
    <row r="3096" hidden="1" x14ac:dyDescent="0.2"/>
    <row r="3097" hidden="1" x14ac:dyDescent="0.2"/>
    <row r="3098" hidden="1" x14ac:dyDescent="0.2"/>
    <row r="3099" hidden="1" x14ac:dyDescent="0.2"/>
    <row r="3100" hidden="1" x14ac:dyDescent="0.2"/>
    <row r="3101" hidden="1" x14ac:dyDescent="0.2"/>
    <row r="3102" hidden="1" x14ac:dyDescent="0.2"/>
    <row r="3103" hidden="1" x14ac:dyDescent="0.2"/>
    <row r="3104" hidden="1" x14ac:dyDescent="0.2"/>
    <row r="3105" hidden="1" x14ac:dyDescent="0.2"/>
    <row r="3106" hidden="1" x14ac:dyDescent="0.2"/>
    <row r="3107" hidden="1" x14ac:dyDescent="0.2"/>
    <row r="3108" hidden="1" x14ac:dyDescent="0.2"/>
    <row r="3109" hidden="1" x14ac:dyDescent="0.2"/>
    <row r="3110" hidden="1" x14ac:dyDescent="0.2"/>
    <row r="3111" hidden="1" x14ac:dyDescent="0.2"/>
    <row r="3112" hidden="1" x14ac:dyDescent="0.2"/>
    <row r="3113" hidden="1" x14ac:dyDescent="0.2"/>
    <row r="3114" hidden="1" x14ac:dyDescent="0.2"/>
    <row r="3115" hidden="1" x14ac:dyDescent="0.2"/>
    <row r="3116" hidden="1" x14ac:dyDescent="0.2"/>
    <row r="3117" hidden="1" x14ac:dyDescent="0.2"/>
    <row r="3118" hidden="1" x14ac:dyDescent="0.2"/>
    <row r="3119" hidden="1" x14ac:dyDescent="0.2"/>
    <row r="3120" hidden="1" x14ac:dyDescent="0.2"/>
    <row r="3121" hidden="1" x14ac:dyDescent="0.2"/>
    <row r="3122" hidden="1" x14ac:dyDescent="0.2"/>
    <row r="3123" hidden="1" x14ac:dyDescent="0.2"/>
    <row r="3124" hidden="1" x14ac:dyDescent="0.2"/>
    <row r="3125" hidden="1" x14ac:dyDescent="0.2"/>
    <row r="3126" hidden="1" x14ac:dyDescent="0.2"/>
    <row r="3127" hidden="1" x14ac:dyDescent="0.2"/>
    <row r="3128" hidden="1" x14ac:dyDescent="0.2"/>
    <row r="3129" hidden="1" x14ac:dyDescent="0.2"/>
    <row r="3130" hidden="1" x14ac:dyDescent="0.2"/>
    <row r="3131" hidden="1" x14ac:dyDescent="0.2"/>
    <row r="3132" hidden="1" x14ac:dyDescent="0.2"/>
    <row r="3133" hidden="1" x14ac:dyDescent="0.2"/>
    <row r="3134" hidden="1" x14ac:dyDescent="0.2"/>
    <row r="3135" hidden="1" x14ac:dyDescent="0.2"/>
    <row r="3136" hidden="1" x14ac:dyDescent="0.2"/>
    <row r="3137" hidden="1" x14ac:dyDescent="0.2"/>
    <row r="3138" hidden="1" x14ac:dyDescent="0.2"/>
    <row r="3139" hidden="1" x14ac:dyDescent="0.2"/>
    <row r="3140" hidden="1" x14ac:dyDescent="0.2"/>
    <row r="3141" hidden="1" x14ac:dyDescent="0.2"/>
    <row r="3142" hidden="1" x14ac:dyDescent="0.2"/>
    <row r="3143" hidden="1" x14ac:dyDescent="0.2"/>
    <row r="3144" hidden="1" x14ac:dyDescent="0.2"/>
    <row r="3145" hidden="1" x14ac:dyDescent="0.2"/>
    <row r="3146" hidden="1" x14ac:dyDescent="0.2"/>
    <row r="3147" hidden="1" x14ac:dyDescent="0.2"/>
    <row r="3148" hidden="1" x14ac:dyDescent="0.2"/>
    <row r="3149" hidden="1" x14ac:dyDescent="0.2"/>
    <row r="3150" hidden="1" x14ac:dyDescent="0.2"/>
    <row r="3151" hidden="1" x14ac:dyDescent="0.2"/>
    <row r="3152" hidden="1" x14ac:dyDescent="0.2"/>
    <row r="3153" hidden="1" x14ac:dyDescent="0.2"/>
    <row r="3154" hidden="1" x14ac:dyDescent="0.2"/>
    <row r="3155" hidden="1" x14ac:dyDescent="0.2"/>
    <row r="3156" hidden="1" x14ac:dyDescent="0.2"/>
    <row r="3157" hidden="1" x14ac:dyDescent="0.2"/>
    <row r="3158" hidden="1" x14ac:dyDescent="0.2"/>
    <row r="3159" hidden="1" x14ac:dyDescent="0.2"/>
    <row r="3160" hidden="1" x14ac:dyDescent="0.2"/>
    <row r="3161" hidden="1" x14ac:dyDescent="0.2"/>
    <row r="3162" hidden="1" x14ac:dyDescent="0.2"/>
    <row r="3163" hidden="1" x14ac:dyDescent="0.2"/>
    <row r="3164" hidden="1" x14ac:dyDescent="0.2"/>
    <row r="3165" hidden="1" x14ac:dyDescent="0.2"/>
    <row r="3166" hidden="1" x14ac:dyDescent="0.2"/>
    <row r="3167" hidden="1" x14ac:dyDescent="0.2"/>
    <row r="3168" hidden="1" x14ac:dyDescent="0.2"/>
    <row r="3169" hidden="1" x14ac:dyDescent="0.2"/>
    <row r="3170" hidden="1" x14ac:dyDescent="0.2"/>
    <row r="3171" hidden="1" x14ac:dyDescent="0.2"/>
    <row r="3172" hidden="1" x14ac:dyDescent="0.2"/>
    <row r="3173" hidden="1" x14ac:dyDescent="0.2"/>
    <row r="3174" hidden="1" x14ac:dyDescent="0.2"/>
    <row r="3175" hidden="1" x14ac:dyDescent="0.2"/>
    <row r="3176" hidden="1" x14ac:dyDescent="0.2"/>
    <row r="3177" hidden="1" x14ac:dyDescent="0.2"/>
    <row r="3178" hidden="1" x14ac:dyDescent="0.2"/>
    <row r="3179" hidden="1" x14ac:dyDescent="0.2"/>
    <row r="3180" hidden="1" x14ac:dyDescent="0.2"/>
    <row r="3181" hidden="1" x14ac:dyDescent="0.2"/>
    <row r="3182" hidden="1" x14ac:dyDescent="0.2"/>
    <row r="3183" hidden="1" x14ac:dyDescent="0.2"/>
    <row r="3184" hidden="1" x14ac:dyDescent="0.2"/>
    <row r="3185" hidden="1" x14ac:dyDescent="0.2"/>
    <row r="3186" hidden="1" x14ac:dyDescent="0.2"/>
    <row r="3187" hidden="1" x14ac:dyDescent="0.2"/>
    <row r="3188" hidden="1" x14ac:dyDescent="0.2"/>
    <row r="3189" hidden="1" x14ac:dyDescent="0.2"/>
    <row r="3190" hidden="1" x14ac:dyDescent="0.2"/>
    <row r="3191" hidden="1" x14ac:dyDescent="0.2"/>
    <row r="3192" hidden="1" x14ac:dyDescent="0.2"/>
    <row r="3193" hidden="1" x14ac:dyDescent="0.2"/>
    <row r="3194" hidden="1" x14ac:dyDescent="0.2"/>
    <row r="3195" hidden="1" x14ac:dyDescent="0.2"/>
    <row r="3196" hidden="1" x14ac:dyDescent="0.2"/>
    <row r="3197" hidden="1" x14ac:dyDescent="0.2"/>
    <row r="3198" hidden="1" x14ac:dyDescent="0.2"/>
    <row r="3199" hidden="1" x14ac:dyDescent="0.2"/>
    <row r="3200" hidden="1" x14ac:dyDescent="0.2"/>
    <row r="3201" hidden="1" x14ac:dyDescent="0.2"/>
    <row r="3202" hidden="1" x14ac:dyDescent="0.2"/>
    <row r="3203" hidden="1" x14ac:dyDescent="0.2"/>
    <row r="3204" hidden="1" x14ac:dyDescent="0.2"/>
    <row r="3205" hidden="1" x14ac:dyDescent="0.2"/>
    <row r="3206" hidden="1" x14ac:dyDescent="0.2"/>
    <row r="3207" hidden="1" x14ac:dyDescent="0.2"/>
    <row r="3208" hidden="1" x14ac:dyDescent="0.2"/>
    <row r="3209" hidden="1" x14ac:dyDescent="0.2"/>
    <row r="3210" hidden="1" x14ac:dyDescent="0.2"/>
    <row r="3211" hidden="1" x14ac:dyDescent="0.2"/>
    <row r="3212" hidden="1" x14ac:dyDescent="0.2"/>
    <row r="3213" hidden="1" x14ac:dyDescent="0.2"/>
    <row r="3214" hidden="1" x14ac:dyDescent="0.2"/>
    <row r="3215" hidden="1" x14ac:dyDescent="0.2"/>
    <row r="3216" hidden="1" x14ac:dyDescent="0.2"/>
    <row r="3217" hidden="1" x14ac:dyDescent="0.2"/>
    <row r="3218" hidden="1" x14ac:dyDescent="0.2"/>
    <row r="3219" hidden="1" x14ac:dyDescent="0.2"/>
    <row r="3220" hidden="1" x14ac:dyDescent="0.2"/>
    <row r="3221" hidden="1" x14ac:dyDescent="0.2"/>
    <row r="3222" hidden="1" x14ac:dyDescent="0.2"/>
    <row r="3223" hidden="1" x14ac:dyDescent="0.2"/>
    <row r="3224" hidden="1" x14ac:dyDescent="0.2"/>
    <row r="3225" hidden="1" x14ac:dyDescent="0.2"/>
    <row r="3226" hidden="1" x14ac:dyDescent="0.2"/>
    <row r="3227" hidden="1" x14ac:dyDescent="0.2"/>
    <row r="3228" hidden="1" x14ac:dyDescent="0.2"/>
    <row r="3229" hidden="1" x14ac:dyDescent="0.2"/>
    <row r="3230" hidden="1" x14ac:dyDescent="0.2"/>
    <row r="3231" hidden="1" x14ac:dyDescent="0.2"/>
    <row r="3232" hidden="1" x14ac:dyDescent="0.2"/>
    <row r="3233" hidden="1" x14ac:dyDescent="0.2"/>
    <row r="3234" hidden="1" x14ac:dyDescent="0.2"/>
    <row r="3235" hidden="1" x14ac:dyDescent="0.2"/>
    <row r="3236" hidden="1" x14ac:dyDescent="0.2"/>
    <row r="3237" hidden="1" x14ac:dyDescent="0.2"/>
    <row r="3238" hidden="1" x14ac:dyDescent="0.2"/>
    <row r="3239" hidden="1" x14ac:dyDescent="0.2"/>
    <row r="3240" hidden="1" x14ac:dyDescent="0.2"/>
    <row r="3241" hidden="1" x14ac:dyDescent="0.2"/>
    <row r="3242" hidden="1" x14ac:dyDescent="0.2"/>
    <row r="3243" hidden="1" x14ac:dyDescent="0.2"/>
    <row r="3244" hidden="1" x14ac:dyDescent="0.2"/>
    <row r="3245" hidden="1" x14ac:dyDescent="0.2"/>
    <row r="3246" hidden="1" x14ac:dyDescent="0.2"/>
    <row r="3247" hidden="1" x14ac:dyDescent="0.2"/>
    <row r="3248" hidden="1" x14ac:dyDescent="0.2"/>
    <row r="3249" hidden="1" x14ac:dyDescent="0.2"/>
    <row r="3250" hidden="1" x14ac:dyDescent="0.2"/>
    <row r="3251" hidden="1" x14ac:dyDescent="0.2"/>
    <row r="3252" hidden="1" x14ac:dyDescent="0.2"/>
    <row r="3253" hidden="1" x14ac:dyDescent="0.2"/>
    <row r="3254" hidden="1" x14ac:dyDescent="0.2"/>
    <row r="3255" hidden="1" x14ac:dyDescent="0.2"/>
    <row r="3256" hidden="1" x14ac:dyDescent="0.2"/>
    <row r="3257" hidden="1" x14ac:dyDescent="0.2"/>
    <row r="3258" hidden="1" x14ac:dyDescent="0.2"/>
    <row r="3259" hidden="1" x14ac:dyDescent="0.2"/>
    <row r="3260" hidden="1" x14ac:dyDescent="0.2"/>
    <row r="3261" hidden="1" x14ac:dyDescent="0.2"/>
    <row r="3262" hidden="1" x14ac:dyDescent="0.2"/>
    <row r="3263" hidden="1" x14ac:dyDescent="0.2"/>
    <row r="3264" hidden="1" x14ac:dyDescent="0.2"/>
    <row r="3265" hidden="1" x14ac:dyDescent="0.2"/>
    <row r="3266" hidden="1" x14ac:dyDescent="0.2"/>
    <row r="3267" hidden="1" x14ac:dyDescent="0.2"/>
    <row r="3268" hidden="1" x14ac:dyDescent="0.2"/>
    <row r="3269" hidden="1" x14ac:dyDescent="0.2"/>
    <row r="3270" hidden="1" x14ac:dyDescent="0.2"/>
    <row r="3271" hidden="1" x14ac:dyDescent="0.2"/>
    <row r="3272" hidden="1" x14ac:dyDescent="0.2"/>
    <row r="3273" hidden="1" x14ac:dyDescent="0.2"/>
    <row r="3274" hidden="1" x14ac:dyDescent="0.2"/>
    <row r="3275" hidden="1" x14ac:dyDescent="0.2"/>
    <row r="3276" hidden="1" x14ac:dyDescent="0.2"/>
    <row r="3277" hidden="1" x14ac:dyDescent="0.2"/>
    <row r="3278" hidden="1" x14ac:dyDescent="0.2"/>
    <row r="3279" hidden="1" x14ac:dyDescent="0.2"/>
    <row r="3280" hidden="1" x14ac:dyDescent="0.2"/>
    <row r="3281" hidden="1" x14ac:dyDescent="0.2"/>
    <row r="3282" hidden="1" x14ac:dyDescent="0.2"/>
    <row r="3283" hidden="1" x14ac:dyDescent="0.2"/>
    <row r="3284" hidden="1" x14ac:dyDescent="0.2"/>
    <row r="3285" hidden="1" x14ac:dyDescent="0.2"/>
    <row r="3286" hidden="1" x14ac:dyDescent="0.2"/>
    <row r="3287" hidden="1" x14ac:dyDescent="0.2"/>
    <row r="3288" hidden="1" x14ac:dyDescent="0.2"/>
    <row r="3289" hidden="1" x14ac:dyDescent="0.2"/>
    <row r="3290" hidden="1" x14ac:dyDescent="0.2"/>
    <row r="3291" hidden="1" x14ac:dyDescent="0.2"/>
    <row r="3292" hidden="1" x14ac:dyDescent="0.2"/>
    <row r="3293" hidden="1" x14ac:dyDescent="0.2"/>
    <row r="3294" hidden="1" x14ac:dyDescent="0.2"/>
    <row r="3295" hidden="1" x14ac:dyDescent="0.2"/>
    <row r="3296" hidden="1" x14ac:dyDescent="0.2"/>
    <row r="3297" hidden="1" x14ac:dyDescent="0.2"/>
    <row r="3298" hidden="1" x14ac:dyDescent="0.2"/>
    <row r="3299" hidden="1" x14ac:dyDescent="0.2"/>
    <row r="3300" hidden="1" x14ac:dyDescent="0.2"/>
    <row r="3301" hidden="1" x14ac:dyDescent="0.2"/>
    <row r="3302" hidden="1" x14ac:dyDescent="0.2"/>
    <row r="3303" hidden="1" x14ac:dyDescent="0.2"/>
    <row r="3304" hidden="1" x14ac:dyDescent="0.2"/>
    <row r="3305" hidden="1" x14ac:dyDescent="0.2"/>
    <row r="3306" hidden="1" x14ac:dyDescent="0.2"/>
    <row r="3307" hidden="1" x14ac:dyDescent="0.2"/>
    <row r="3308" hidden="1" x14ac:dyDescent="0.2"/>
    <row r="3309" hidden="1" x14ac:dyDescent="0.2"/>
    <row r="3310" hidden="1" x14ac:dyDescent="0.2"/>
    <row r="3311" hidden="1" x14ac:dyDescent="0.2"/>
    <row r="3312" hidden="1" x14ac:dyDescent="0.2"/>
    <row r="3313" hidden="1" x14ac:dyDescent="0.2"/>
    <row r="3314" hidden="1" x14ac:dyDescent="0.2"/>
    <row r="3315" hidden="1" x14ac:dyDescent="0.2"/>
    <row r="3316" hidden="1" x14ac:dyDescent="0.2"/>
    <row r="3317" hidden="1" x14ac:dyDescent="0.2"/>
    <row r="3318" hidden="1" x14ac:dyDescent="0.2"/>
    <row r="3319" hidden="1" x14ac:dyDescent="0.2"/>
    <row r="3320" hidden="1" x14ac:dyDescent="0.2"/>
    <row r="3321" hidden="1" x14ac:dyDescent="0.2"/>
    <row r="3322" hidden="1" x14ac:dyDescent="0.2"/>
    <row r="3323" hidden="1" x14ac:dyDescent="0.2"/>
    <row r="3324" hidden="1" x14ac:dyDescent="0.2"/>
    <row r="3325" hidden="1" x14ac:dyDescent="0.2"/>
    <row r="3326" hidden="1" x14ac:dyDescent="0.2"/>
    <row r="3327" hidden="1" x14ac:dyDescent="0.2"/>
    <row r="3328" hidden="1" x14ac:dyDescent="0.2"/>
    <row r="3329" hidden="1" x14ac:dyDescent="0.2"/>
    <row r="3330" hidden="1" x14ac:dyDescent="0.2"/>
    <row r="3331" hidden="1" x14ac:dyDescent="0.2"/>
    <row r="3332" hidden="1" x14ac:dyDescent="0.2"/>
    <row r="3333" hidden="1" x14ac:dyDescent="0.2"/>
    <row r="3334" hidden="1" x14ac:dyDescent="0.2"/>
    <row r="3335" hidden="1" x14ac:dyDescent="0.2"/>
    <row r="3336" hidden="1" x14ac:dyDescent="0.2"/>
    <row r="3337" hidden="1" x14ac:dyDescent="0.2"/>
    <row r="3338" hidden="1" x14ac:dyDescent="0.2"/>
    <row r="3339" hidden="1" x14ac:dyDescent="0.2"/>
    <row r="3340" hidden="1" x14ac:dyDescent="0.2"/>
    <row r="3341" hidden="1" x14ac:dyDescent="0.2"/>
    <row r="3342" hidden="1" x14ac:dyDescent="0.2"/>
    <row r="3343" hidden="1" x14ac:dyDescent="0.2"/>
    <row r="3344" hidden="1" x14ac:dyDescent="0.2"/>
    <row r="3345" hidden="1" x14ac:dyDescent="0.2"/>
    <row r="3346" hidden="1" x14ac:dyDescent="0.2"/>
    <row r="3347" hidden="1" x14ac:dyDescent="0.2"/>
    <row r="3348" hidden="1" x14ac:dyDescent="0.2"/>
    <row r="3349" hidden="1" x14ac:dyDescent="0.2"/>
    <row r="3350" hidden="1" x14ac:dyDescent="0.2"/>
    <row r="3351" hidden="1" x14ac:dyDescent="0.2"/>
    <row r="3352" hidden="1" x14ac:dyDescent="0.2"/>
    <row r="3353" hidden="1" x14ac:dyDescent="0.2"/>
    <row r="3354" hidden="1" x14ac:dyDescent="0.2"/>
    <row r="3355" hidden="1" x14ac:dyDescent="0.2"/>
    <row r="3356" hidden="1" x14ac:dyDescent="0.2"/>
    <row r="3357" hidden="1" x14ac:dyDescent="0.2"/>
    <row r="3358" hidden="1" x14ac:dyDescent="0.2"/>
    <row r="3359" hidden="1" x14ac:dyDescent="0.2"/>
    <row r="3360" hidden="1" x14ac:dyDescent="0.2"/>
    <row r="3361" hidden="1" x14ac:dyDescent="0.2"/>
    <row r="3362" hidden="1" x14ac:dyDescent="0.2"/>
    <row r="3363" hidden="1" x14ac:dyDescent="0.2"/>
    <row r="3364" hidden="1" x14ac:dyDescent="0.2"/>
    <row r="3365" hidden="1" x14ac:dyDescent="0.2"/>
    <row r="3366" hidden="1" x14ac:dyDescent="0.2"/>
    <row r="3367" hidden="1" x14ac:dyDescent="0.2"/>
    <row r="3368" hidden="1" x14ac:dyDescent="0.2"/>
    <row r="3369" hidden="1" x14ac:dyDescent="0.2"/>
    <row r="3370" hidden="1" x14ac:dyDescent="0.2"/>
    <row r="3371" hidden="1" x14ac:dyDescent="0.2"/>
    <row r="3372" hidden="1" x14ac:dyDescent="0.2"/>
    <row r="3373" hidden="1" x14ac:dyDescent="0.2"/>
    <row r="3374" hidden="1" x14ac:dyDescent="0.2"/>
    <row r="3375" hidden="1" x14ac:dyDescent="0.2"/>
    <row r="3376" hidden="1" x14ac:dyDescent="0.2"/>
    <row r="3377" hidden="1" x14ac:dyDescent="0.2"/>
    <row r="3378" hidden="1" x14ac:dyDescent="0.2"/>
    <row r="3379" hidden="1" x14ac:dyDescent="0.2"/>
    <row r="3380" hidden="1" x14ac:dyDescent="0.2"/>
    <row r="3381" hidden="1" x14ac:dyDescent="0.2"/>
    <row r="3382" hidden="1" x14ac:dyDescent="0.2"/>
    <row r="3383" hidden="1" x14ac:dyDescent="0.2"/>
    <row r="3384" hidden="1" x14ac:dyDescent="0.2"/>
    <row r="3385" hidden="1" x14ac:dyDescent="0.2"/>
    <row r="3386" hidden="1" x14ac:dyDescent="0.2"/>
    <row r="3387" hidden="1" x14ac:dyDescent="0.2"/>
    <row r="3388" hidden="1" x14ac:dyDescent="0.2"/>
    <row r="3389" hidden="1" x14ac:dyDescent="0.2"/>
    <row r="3390" hidden="1" x14ac:dyDescent="0.2"/>
    <row r="3391" hidden="1" x14ac:dyDescent="0.2"/>
    <row r="3392" hidden="1" x14ac:dyDescent="0.2"/>
    <row r="3393" hidden="1" x14ac:dyDescent="0.2"/>
    <row r="3394" hidden="1" x14ac:dyDescent="0.2"/>
    <row r="3395" hidden="1" x14ac:dyDescent="0.2"/>
    <row r="3396" hidden="1" x14ac:dyDescent="0.2"/>
    <row r="3397" hidden="1" x14ac:dyDescent="0.2"/>
    <row r="3398" hidden="1" x14ac:dyDescent="0.2"/>
    <row r="3399" hidden="1" x14ac:dyDescent="0.2"/>
    <row r="3400" hidden="1" x14ac:dyDescent="0.2"/>
    <row r="3401" hidden="1" x14ac:dyDescent="0.2"/>
    <row r="3402" hidden="1" x14ac:dyDescent="0.2"/>
    <row r="3403" hidden="1" x14ac:dyDescent="0.2"/>
    <row r="3404" hidden="1" x14ac:dyDescent="0.2"/>
    <row r="3405" hidden="1" x14ac:dyDescent="0.2"/>
    <row r="3406" hidden="1" x14ac:dyDescent="0.2"/>
    <row r="3407" hidden="1" x14ac:dyDescent="0.2"/>
    <row r="3408" hidden="1" x14ac:dyDescent="0.2"/>
    <row r="3409" hidden="1" x14ac:dyDescent="0.2"/>
    <row r="3410" hidden="1" x14ac:dyDescent="0.2"/>
    <row r="3411" hidden="1" x14ac:dyDescent="0.2"/>
    <row r="3412" hidden="1" x14ac:dyDescent="0.2"/>
    <row r="3413" hidden="1" x14ac:dyDescent="0.2"/>
    <row r="3414" hidden="1" x14ac:dyDescent="0.2"/>
    <row r="3415" hidden="1" x14ac:dyDescent="0.2"/>
    <row r="3416" hidden="1" x14ac:dyDescent="0.2"/>
    <row r="3417" hidden="1" x14ac:dyDescent="0.2"/>
    <row r="3418" hidden="1" x14ac:dyDescent="0.2"/>
    <row r="3419" hidden="1" x14ac:dyDescent="0.2"/>
    <row r="3420" hidden="1" x14ac:dyDescent="0.2"/>
    <row r="3421" hidden="1" x14ac:dyDescent="0.2"/>
    <row r="3422" hidden="1" x14ac:dyDescent="0.2"/>
    <row r="3423" hidden="1" x14ac:dyDescent="0.2"/>
    <row r="3424" hidden="1" x14ac:dyDescent="0.2"/>
    <row r="3425" hidden="1" x14ac:dyDescent="0.2"/>
    <row r="3426" hidden="1" x14ac:dyDescent="0.2"/>
    <row r="3427" hidden="1" x14ac:dyDescent="0.2"/>
    <row r="3428" hidden="1" x14ac:dyDescent="0.2"/>
    <row r="3429" hidden="1" x14ac:dyDescent="0.2"/>
    <row r="3430" hidden="1" x14ac:dyDescent="0.2"/>
    <row r="3431" hidden="1" x14ac:dyDescent="0.2"/>
    <row r="3432" hidden="1" x14ac:dyDescent="0.2"/>
    <row r="3433" hidden="1" x14ac:dyDescent="0.2"/>
    <row r="3434" hidden="1" x14ac:dyDescent="0.2"/>
    <row r="3435" hidden="1" x14ac:dyDescent="0.2"/>
    <row r="3436" hidden="1" x14ac:dyDescent="0.2"/>
    <row r="3437" hidden="1" x14ac:dyDescent="0.2"/>
    <row r="3438" hidden="1" x14ac:dyDescent="0.2"/>
    <row r="3439" hidden="1" x14ac:dyDescent="0.2"/>
    <row r="3440" hidden="1" x14ac:dyDescent="0.2"/>
    <row r="3441" hidden="1" x14ac:dyDescent="0.2"/>
    <row r="3442" hidden="1" x14ac:dyDescent="0.2"/>
    <row r="3443" hidden="1" x14ac:dyDescent="0.2"/>
    <row r="3444" hidden="1" x14ac:dyDescent="0.2"/>
    <row r="3445" hidden="1" x14ac:dyDescent="0.2"/>
    <row r="3446" hidden="1" x14ac:dyDescent="0.2"/>
    <row r="3447" hidden="1" x14ac:dyDescent="0.2"/>
    <row r="3448" hidden="1" x14ac:dyDescent="0.2"/>
    <row r="3449" hidden="1" x14ac:dyDescent="0.2"/>
    <row r="3450" hidden="1" x14ac:dyDescent="0.2"/>
    <row r="3451" hidden="1" x14ac:dyDescent="0.2"/>
    <row r="3452" hidden="1" x14ac:dyDescent="0.2"/>
    <row r="3453" hidden="1" x14ac:dyDescent="0.2"/>
    <row r="3454" hidden="1" x14ac:dyDescent="0.2"/>
    <row r="3455" hidden="1" x14ac:dyDescent="0.2"/>
    <row r="3456" hidden="1" x14ac:dyDescent="0.2"/>
    <row r="3457" hidden="1" x14ac:dyDescent="0.2"/>
    <row r="3458" hidden="1" x14ac:dyDescent="0.2"/>
    <row r="3459" hidden="1" x14ac:dyDescent="0.2"/>
    <row r="3460" hidden="1" x14ac:dyDescent="0.2"/>
    <row r="3461" hidden="1" x14ac:dyDescent="0.2"/>
    <row r="3462" hidden="1" x14ac:dyDescent="0.2"/>
    <row r="3463" hidden="1" x14ac:dyDescent="0.2"/>
    <row r="3464" hidden="1" x14ac:dyDescent="0.2"/>
    <row r="3465" hidden="1" x14ac:dyDescent="0.2"/>
    <row r="3466" hidden="1" x14ac:dyDescent="0.2"/>
    <row r="3467" hidden="1" x14ac:dyDescent="0.2"/>
    <row r="3468" hidden="1" x14ac:dyDescent="0.2"/>
    <row r="3469" hidden="1" x14ac:dyDescent="0.2"/>
    <row r="3470" hidden="1" x14ac:dyDescent="0.2"/>
    <row r="3471" hidden="1" x14ac:dyDescent="0.2"/>
    <row r="3472" hidden="1" x14ac:dyDescent="0.2"/>
    <row r="3473" hidden="1" x14ac:dyDescent="0.2"/>
    <row r="3474" hidden="1" x14ac:dyDescent="0.2"/>
    <row r="3475" hidden="1" x14ac:dyDescent="0.2"/>
    <row r="3476" hidden="1" x14ac:dyDescent="0.2"/>
    <row r="3477" hidden="1" x14ac:dyDescent="0.2"/>
    <row r="3478" hidden="1" x14ac:dyDescent="0.2"/>
    <row r="3479" hidden="1" x14ac:dyDescent="0.2"/>
    <row r="3480" hidden="1" x14ac:dyDescent="0.2"/>
    <row r="3481" hidden="1" x14ac:dyDescent="0.2"/>
    <row r="3482" hidden="1" x14ac:dyDescent="0.2"/>
    <row r="3483" hidden="1" x14ac:dyDescent="0.2"/>
    <row r="3484" hidden="1" x14ac:dyDescent="0.2"/>
    <row r="3485" hidden="1" x14ac:dyDescent="0.2"/>
    <row r="3486" hidden="1" x14ac:dyDescent="0.2"/>
    <row r="3487" hidden="1" x14ac:dyDescent="0.2"/>
    <row r="3488" hidden="1" x14ac:dyDescent="0.2"/>
    <row r="3489" hidden="1" x14ac:dyDescent="0.2"/>
    <row r="3490" hidden="1" x14ac:dyDescent="0.2"/>
    <row r="3491" hidden="1" x14ac:dyDescent="0.2"/>
    <row r="3492" hidden="1" x14ac:dyDescent="0.2"/>
    <row r="3493" hidden="1" x14ac:dyDescent="0.2"/>
    <row r="3494" hidden="1" x14ac:dyDescent="0.2"/>
    <row r="3495" hidden="1" x14ac:dyDescent="0.2"/>
    <row r="3496" hidden="1" x14ac:dyDescent="0.2"/>
    <row r="3497" hidden="1" x14ac:dyDescent="0.2"/>
    <row r="3498" hidden="1" x14ac:dyDescent="0.2"/>
    <row r="3499" hidden="1" x14ac:dyDescent="0.2"/>
    <row r="3500" hidden="1" x14ac:dyDescent="0.2"/>
    <row r="3501" hidden="1" x14ac:dyDescent="0.2"/>
    <row r="3502" hidden="1" x14ac:dyDescent="0.2"/>
    <row r="3503" hidden="1" x14ac:dyDescent="0.2"/>
    <row r="3504" hidden="1" x14ac:dyDescent="0.2"/>
    <row r="3505" hidden="1" x14ac:dyDescent="0.2"/>
    <row r="3506" hidden="1" x14ac:dyDescent="0.2"/>
    <row r="3507" hidden="1" x14ac:dyDescent="0.2"/>
    <row r="3508" hidden="1" x14ac:dyDescent="0.2"/>
    <row r="3509" hidden="1" x14ac:dyDescent="0.2"/>
    <row r="3510" hidden="1" x14ac:dyDescent="0.2"/>
    <row r="3511" hidden="1" x14ac:dyDescent="0.2"/>
    <row r="3512" hidden="1" x14ac:dyDescent="0.2"/>
    <row r="3513" hidden="1" x14ac:dyDescent="0.2"/>
    <row r="3514" hidden="1" x14ac:dyDescent="0.2"/>
    <row r="3515" hidden="1" x14ac:dyDescent="0.2"/>
    <row r="3516" hidden="1" x14ac:dyDescent="0.2"/>
    <row r="3517" hidden="1" x14ac:dyDescent="0.2"/>
    <row r="3518" hidden="1" x14ac:dyDescent="0.2"/>
    <row r="3519" hidden="1" x14ac:dyDescent="0.2"/>
    <row r="3520" hidden="1" x14ac:dyDescent="0.2"/>
    <row r="3521" hidden="1" x14ac:dyDescent="0.2"/>
    <row r="3522" hidden="1" x14ac:dyDescent="0.2"/>
    <row r="3523" hidden="1" x14ac:dyDescent="0.2"/>
    <row r="3524" hidden="1" x14ac:dyDescent="0.2"/>
    <row r="3525" hidden="1" x14ac:dyDescent="0.2"/>
    <row r="3526" hidden="1" x14ac:dyDescent="0.2"/>
    <row r="3527" hidden="1" x14ac:dyDescent="0.2"/>
    <row r="3528" hidden="1" x14ac:dyDescent="0.2"/>
    <row r="3529" hidden="1" x14ac:dyDescent="0.2"/>
    <row r="3530" hidden="1" x14ac:dyDescent="0.2"/>
    <row r="3531" hidden="1" x14ac:dyDescent="0.2"/>
    <row r="3532" hidden="1" x14ac:dyDescent="0.2"/>
    <row r="3533" hidden="1" x14ac:dyDescent="0.2"/>
    <row r="3534" hidden="1" x14ac:dyDescent="0.2"/>
    <row r="3535" hidden="1" x14ac:dyDescent="0.2"/>
    <row r="3536" hidden="1" x14ac:dyDescent="0.2"/>
    <row r="3537" hidden="1" x14ac:dyDescent="0.2"/>
    <row r="3538" hidden="1" x14ac:dyDescent="0.2"/>
    <row r="3539" hidden="1" x14ac:dyDescent="0.2"/>
    <row r="3540" hidden="1" x14ac:dyDescent="0.2"/>
    <row r="3541" hidden="1" x14ac:dyDescent="0.2"/>
    <row r="3542" hidden="1" x14ac:dyDescent="0.2"/>
    <row r="3543" hidden="1" x14ac:dyDescent="0.2"/>
    <row r="3544" hidden="1" x14ac:dyDescent="0.2"/>
    <row r="3545" hidden="1" x14ac:dyDescent="0.2"/>
    <row r="3546" hidden="1" x14ac:dyDescent="0.2"/>
    <row r="3547" hidden="1" x14ac:dyDescent="0.2"/>
    <row r="3548" hidden="1" x14ac:dyDescent="0.2"/>
    <row r="3549" hidden="1" x14ac:dyDescent="0.2"/>
    <row r="3550" hidden="1" x14ac:dyDescent="0.2"/>
    <row r="3551" hidden="1" x14ac:dyDescent="0.2"/>
    <row r="3552" hidden="1" x14ac:dyDescent="0.2"/>
    <row r="3553" hidden="1" x14ac:dyDescent="0.2"/>
    <row r="3554" hidden="1" x14ac:dyDescent="0.2"/>
    <row r="3555" hidden="1" x14ac:dyDescent="0.2"/>
    <row r="3556" hidden="1" x14ac:dyDescent="0.2"/>
    <row r="3557" hidden="1" x14ac:dyDescent="0.2"/>
    <row r="3558" hidden="1" x14ac:dyDescent="0.2"/>
    <row r="3559" hidden="1" x14ac:dyDescent="0.2"/>
    <row r="3560" hidden="1" x14ac:dyDescent="0.2"/>
    <row r="3561" hidden="1" x14ac:dyDescent="0.2"/>
    <row r="3562" hidden="1" x14ac:dyDescent="0.2"/>
    <row r="3563" hidden="1" x14ac:dyDescent="0.2"/>
    <row r="3564" hidden="1" x14ac:dyDescent="0.2"/>
    <row r="3565" hidden="1" x14ac:dyDescent="0.2"/>
    <row r="3566" hidden="1" x14ac:dyDescent="0.2"/>
    <row r="3567" hidden="1" x14ac:dyDescent="0.2"/>
    <row r="3568" hidden="1" x14ac:dyDescent="0.2"/>
    <row r="3569" hidden="1" x14ac:dyDescent="0.2"/>
    <row r="3570" hidden="1" x14ac:dyDescent="0.2"/>
    <row r="3571" hidden="1" x14ac:dyDescent="0.2"/>
    <row r="3572" hidden="1" x14ac:dyDescent="0.2"/>
    <row r="3573" hidden="1" x14ac:dyDescent="0.2"/>
    <row r="3574" hidden="1" x14ac:dyDescent="0.2"/>
    <row r="3575" hidden="1" x14ac:dyDescent="0.2"/>
    <row r="3576" hidden="1" x14ac:dyDescent="0.2"/>
    <row r="3577" hidden="1" x14ac:dyDescent="0.2"/>
    <row r="3578" hidden="1" x14ac:dyDescent="0.2"/>
    <row r="3579" hidden="1" x14ac:dyDescent="0.2"/>
    <row r="3580" hidden="1" x14ac:dyDescent="0.2"/>
    <row r="3581" hidden="1" x14ac:dyDescent="0.2"/>
    <row r="3582" hidden="1" x14ac:dyDescent="0.2"/>
    <row r="3583" hidden="1" x14ac:dyDescent="0.2"/>
    <row r="3584" hidden="1" x14ac:dyDescent="0.2"/>
    <row r="3585" hidden="1" x14ac:dyDescent="0.2"/>
    <row r="3586" hidden="1" x14ac:dyDescent="0.2"/>
    <row r="3587" hidden="1" x14ac:dyDescent="0.2"/>
    <row r="3588" hidden="1" x14ac:dyDescent="0.2"/>
    <row r="3589" hidden="1" x14ac:dyDescent="0.2"/>
    <row r="3590" hidden="1" x14ac:dyDescent="0.2"/>
    <row r="3591" hidden="1" x14ac:dyDescent="0.2"/>
    <row r="3592" hidden="1" x14ac:dyDescent="0.2"/>
    <row r="3593" hidden="1" x14ac:dyDescent="0.2"/>
    <row r="3594" hidden="1" x14ac:dyDescent="0.2"/>
    <row r="3595" hidden="1" x14ac:dyDescent="0.2"/>
    <row r="3596" hidden="1" x14ac:dyDescent="0.2"/>
    <row r="3597" hidden="1" x14ac:dyDescent="0.2"/>
    <row r="3598" hidden="1" x14ac:dyDescent="0.2"/>
    <row r="3599" hidden="1" x14ac:dyDescent="0.2"/>
    <row r="3600" hidden="1" x14ac:dyDescent="0.2"/>
    <row r="3601" hidden="1" x14ac:dyDescent="0.2"/>
    <row r="3602" hidden="1" x14ac:dyDescent="0.2"/>
    <row r="3603" hidden="1" x14ac:dyDescent="0.2"/>
    <row r="3604" hidden="1" x14ac:dyDescent="0.2"/>
    <row r="3605" hidden="1" x14ac:dyDescent="0.2"/>
    <row r="3606" hidden="1" x14ac:dyDescent="0.2"/>
    <row r="3607" hidden="1" x14ac:dyDescent="0.2"/>
    <row r="3608" hidden="1" x14ac:dyDescent="0.2"/>
    <row r="3609" hidden="1" x14ac:dyDescent="0.2"/>
    <row r="3610" hidden="1" x14ac:dyDescent="0.2"/>
    <row r="3611" hidden="1" x14ac:dyDescent="0.2"/>
    <row r="3612" hidden="1" x14ac:dyDescent="0.2"/>
    <row r="3613" hidden="1" x14ac:dyDescent="0.2"/>
    <row r="3614" hidden="1" x14ac:dyDescent="0.2"/>
    <row r="3615" hidden="1" x14ac:dyDescent="0.2"/>
    <row r="3616" hidden="1" x14ac:dyDescent="0.2"/>
    <row r="3617" hidden="1" x14ac:dyDescent="0.2"/>
    <row r="3618" hidden="1" x14ac:dyDescent="0.2"/>
    <row r="3619" hidden="1" x14ac:dyDescent="0.2"/>
    <row r="3620" hidden="1" x14ac:dyDescent="0.2"/>
    <row r="3621" hidden="1" x14ac:dyDescent="0.2"/>
    <row r="3622" hidden="1" x14ac:dyDescent="0.2"/>
    <row r="3623" hidden="1" x14ac:dyDescent="0.2"/>
    <row r="3624" hidden="1" x14ac:dyDescent="0.2"/>
    <row r="3625" hidden="1" x14ac:dyDescent="0.2"/>
    <row r="3626" hidden="1" x14ac:dyDescent="0.2"/>
    <row r="3627" hidden="1" x14ac:dyDescent="0.2"/>
    <row r="3628" hidden="1" x14ac:dyDescent="0.2"/>
    <row r="3629" hidden="1" x14ac:dyDescent="0.2"/>
    <row r="3630" hidden="1" x14ac:dyDescent="0.2"/>
    <row r="3631" hidden="1" x14ac:dyDescent="0.2"/>
    <row r="3632" hidden="1" x14ac:dyDescent="0.2"/>
    <row r="3633" hidden="1" x14ac:dyDescent="0.2"/>
    <row r="3634" hidden="1" x14ac:dyDescent="0.2"/>
    <row r="3635" hidden="1" x14ac:dyDescent="0.2"/>
    <row r="3636" hidden="1" x14ac:dyDescent="0.2"/>
    <row r="3637" hidden="1" x14ac:dyDescent="0.2"/>
    <row r="3638" hidden="1" x14ac:dyDescent="0.2"/>
    <row r="3639" hidden="1" x14ac:dyDescent="0.2"/>
    <row r="3640" hidden="1" x14ac:dyDescent="0.2"/>
    <row r="3641" hidden="1" x14ac:dyDescent="0.2"/>
    <row r="3642" hidden="1" x14ac:dyDescent="0.2"/>
    <row r="3643" hidden="1" x14ac:dyDescent="0.2"/>
    <row r="3644" hidden="1" x14ac:dyDescent="0.2"/>
    <row r="3645" hidden="1" x14ac:dyDescent="0.2"/>
    <row r="3646" hidden="1" x14ac:dyDescent="0.2"/>
    <row r="3647" hidden="1" x14ac:dyDescent="0.2"/>
    <row r="3648" hidden="1" x14ac:dyDescent="0.2"/>
    <row r="3649" hidden="1" x14ac:dyDescent="0.2"/>
    <row r="3650" hidden="1" x14ac:dyDescent="0.2"/>
    <row r="3651" hidden="1" x14ac:dyDescent="0.2"/>
    <row r="3652" hidden="1" x14ac:dyDescent="0.2"/>
    <row r="3653" hidden="1" x14ac:dyDescent="0.2"/>
    <row r="3654" hidden="1" x14ac:dyDescent="0.2"/>
    <row r="3655" hidden="1" x14ac:dyDescent="0.2"/>
    <row r="3656" hidden="1" x14ac:dyDescent="0.2"/>
    <row r="3657" hidden="1" x14ac:dyDescent="0.2"/>
    <row r="3658" hidden="1" x14ac:dyDescent="0.2"/>
    <row r="3659" hidden="1" x14ac:dyDescent="0.2"/>
    <row r="3660" hidden="1" x14ac:dyDescent="0.2"/>
    <row r="3661" hidden="1" x14ac:dyDescent="0.2"/>
    <row r="3662" hidden="1" x14ac:dyDescent="0.2"/>
    <row r="3663" hidden="1" x14ac:dyDescent="0.2"/>
    <row r="3664" hidden="1" x14ac:dyDescent="0.2"/>
    <row r="3665" hidden="1" x14ac:dyDescent="0.2"/>
    <row r="3666" hidden="1" x14ac:dyDescent="0.2"/>
    <row r="3667" hidden="1" x14ac:dyDescent="0.2"/>
    <row r="3668" hidden="1" x14ac:dyDescent="0.2"/>
    <row r="3669" hidden="1" x14ac:dyDescent="0.2"/>
    <row r="3670" hidden="1" x14ac:dyDescent="0.2"/>
    <row r="3671" hidden="1" x14ac:dyDescent="0.2"/>
    <row r="3672" hidden="1" x14ac:dyDescent="0.2"/>
    <row r="3673" hidden="1" x14ac:dyDescent="0.2"/>
    <row r="3674" hidden="1" x14ac:dyDescent="0.2"/>
    <row r="3675" hidden="1" x14ac:dyDescent="0.2"/>
    <row r="3676" hidden="1" x14ac:dyDescent="0.2"/>
    <row r="3677" hidden="1" x14ac:dyDescent="0.2"/>
    <row r="3678" hidden="1" x14ac:dyDescent="0.2"/>
    <row r="3679" hidden="1" x14ac:dyDescent="0.2"/>
    <row r="3680" hidden="1" x14ac:dyDescent="0.2"/>
    <row r="3681" hidden="1" x14ac:dyDescent="0.2"/>
    <row r="3682" hidden="1" x14ac:dyDescent="0.2"/>
    <row r="3683" hidden="1" x14ac:dyDescent="0.2"/>
    <row r="3684" hidden="1" x14ac:dyDescent="0.2"/>
    <row r="3685" hidden="1" x14ac:dyDescent="0.2"/>
    <row r="3686" hidden="1" x14ac:dyDescent="0.2"/>
    <row r="3687" hidden="1" x14ac:dyDescent="0.2"/>
    <row r="3688" hidden="1" x14ac:dyDescent="0.2"/>
    <row r="3689" hidden="1" x14ac:dyDescent="0.2"/>
    <row r="3690" hidden="1" x14ac:dyDescent="0.2"/>
    <row r="3691" hidden="1" x14ac:dyDescent="0.2"/>
    <row r="3692" hidden="1" x14ac:dyDescent="0.2"/>
    <row r="3693" hidden="1" x14ac:dyDescent="0.2"/>
    <row r="3694" hidden="1" x14ac:dyDescent="0.2"/>
    <row r="3695" hidden="1" x14ac:dyDescent="0.2"/>
    <row r="3696" hidden="1" x14ac:dyDescent="0.2"/>
    <row r="3697" hidden="1" x14ac:dyDescent="0.2"/>
    <row r="3698" hidden="1" x14ac:dyDescent="0.2"/>
    <row r="3699" hidden="1" x14ac:dyDescent="0.2"/>
    <row r="3700" hidden="1" x14ac:dyDescent="0.2"/>
    <row r="3701" hidden="1" x14ac:dyDescent="0.2"/>
    <row r="3702" hidden="1" x14ac:dyDescent="0.2"/>
    <row r="3703" hidden="1" x14ac:dyDescent="0.2"/>
    <row r="3704" hidden="1" x14ac:dyDescent="0.2"/>
    <row r="3705" hidden="1" x14ac:dyDescent="0.2"/>
    <row r="3706" hidden="1" x14ac:dyDescent="0.2"/>
    <row r="3707" hidden="1" x14ac:dyDescent="0.2"/>
    <row r="3708" hidden="1" x14ac:dyDescent="0.2"/>
    <row r="3709" hidden="1" x14ac:dyDescent="0.2"/>
    <row r="3710" hidden="1" x14ac:dyDescent="0.2"/>
    <row r="3711" hidden="1" x14ac:dyDescent="0.2"/>
    <row r="3712" hidden="1" x14ac:dyDescent="0.2"/>
    <row r="3713" hidden="1" x14ac:dyDescent="0.2"/>
    <row r="3714" hidden="1" x14ac:dyDescent="0.2"/>
    <row r="3715" hidden="1" x14ac:dyDescent="0.2"/>
    <row r="3716" hidden="1" x14ac:dyDescent="0.2"/>
    <row r="3717" hidden="1" x14ac:dyDescent="0.2"/>
    <row r="3718" hidden="1" x14ac:dyDescent="0.2"/>
    <row r="3719" hidden="1" x14ac:dyDescent="0.2"/>
    <row r="3720" hidden="1" x14ac:dyDescent="0.2"/>
    <row r="3721" hidden="1" x14ac:dyDescent="0.2"/>
    <row r="3722" hidden="1" x14ac:dyDescent="0.2"/>
    <row r="3723" hidden="1" x14ac:dyDescent="0.2"/>
    <row r="3724" hidden="1" x14ac:dyDescent="0.2"/>
    <row r="3725" hidden="1" x14ac:dyDescent="0.2"/>
    <row r="3726" hidden="1" x14ac:dyDescent="0.2"/>
    <row r="3727" hidden="1" x14ac:dyDescent="0.2"/>
    <row r="3728" hidden="1" x14ac:dyDescent="0.2"/>
    <row r="3729" hidden="1" x14ac:dyDescent="0.2"/>
    <row r="3730" hidden="1" x14ac:dyDescent="0.2"/>
    <row r="3731" hidden="1" x14ac:dyDescent="0.2"/>
    <row r="3732" hidden="1" x14ac:dyDescent="0.2"/>
    <row r="3733" hidden="1" x14ac:dyDescent="0.2"/>
    <row r="3734" hidden="1" x14ac:dyDescent="0.2"/>
    <row r="3735" hidden="1" x14ac:dyDescent="0.2"/>
    <row r="3736" hidden="1" x14ac:dyDescent="0.2"/>
    <row r="3737" hidden="1" x14ac:dyDescent="0.2"/>
    <row r="3738" hidden="1" x14ac:dyDescent="0.2"/>
    <row r="3739" hidden="1" x14ac:dyDescent="0.2"/>
    <row r="3740" hidden="1" x14ac:dyDescent="0.2"/>
    <row r="3741" hidden="1" x14ac:dyDescent="0.2"/>
    <row r="3742" hidden="1" x14ac:dyDescent="0.2"/>
    <row r="3743" hidden="1" x14ac:dyDescent="0.2"/>
    <row r="3744" hidden="1" x14ac:dyDescent="0.2"/>
    <row r="3745" hidden="1" x14ac:dyDescent="0.2"/>
    <row r="3746" hidden="1" x14ac:dyDescent="0.2"/>
    <row r="3747" hidden="1" x14ac:dyDescent="0.2"/>
    <row r="3748" hidden="1" x14ac:dyDescent="0.2"/>
    <row r="3749" hidden="1" x14ac:dyDescent="0.2"/>
    <row r="3750" hidden="1" x14ac:dyDescent="0.2"/>
    <row r="3751" hidden="1" x14ac:dyDescent="0.2"/>
    <row r="3752" hidden="1" x14ac:dyDescent="0.2"/>
    <row r="3753" hidden="1" x14ac:dyDescent="0.2"/>
    <row r="3754" hidden="1" x14ac:dyDescent="0.2"/>
    <row r="3755" hidden="1" x14ac:dyDescent="0.2"/>
    <row r="3756" hidden="1" x14ac:dyDescent="0.2"/>
    <row r="3757" hidden="1" x14ac:dyDescent="0.2"/>
    <row r="3758" hidden="1" x14ac:dyDescent="0.2"/>
    <row r="3759" hidden="1" x14ac:dyDescent="0.2"/>
    <row r="3760" hidden="1" x14ac:dyDescent="0.2"/>
    <row r="3761" hidden="1" x14ac:dyDescent="0.2"/>
    <row r="3762" hidden="1" x14ac:dyDescent="0.2"/>
    <row r="3763" hidden="1" x14ac:dyDescent="0.2"/>
    <row r="3764" hidden="1" x14ac:dyDescent="0.2"/>
    <row r="3765" hidden="1" x14ac:dyDescent="0.2"/>
    <row r="3766" hidden="1" x14ac:dyDescent="0.2"/>
    <row r="3767" hidden="1" x14ac:dyDescent="0.2"/>
    <row r="3768" hidden="1" x14ac:dyDescent="0.2"/>
    <row r="3769" hidden="1" x14ac:dyDescent="0.2"/>
    <row r="3770" hidden="1" x14ac:dyDescent="0.2"/>
    <row r="3771" hidden="1" x14ac:dyDescent="0.2"/>
    <row r="3772" hidden="1" x14ac:dyDescent="0.2"/>
    <row r="3773" hidden="1" x14ac:dyDescent="0.2"/>
    <row r="3774" hidden="1" x14ac:dyDescent="0.2"/>
    <row r="3775" hidden="1" x14ac:dyDescent="0.2"/>
    <row r="3776" hidden="1" x14ac:dyDescent="0.2"/>
    <row r="3777" hidden="1" x14ac:dyDescent="0.2"/>
    <row r="3778" hidden="1" x14ac:dyDescent="0.2"/>
    <row r="3779" hidden="1" x14ac:dyDescent="0.2"/>
    <row r="3780" hidden="1" x14ac:dyDescent="0.2"/>
    <row r="3781" hidden="1" x14ac:dyDescent="0.2"/>
    <row r="3782" hidden="1" x14ac:dyDescent="0.2"/>
    <row r="3783" hidden="1" x14ac:dyDescent="0.2"/>
    <row r="3784" hidden="1" x14ac:dyDescent="0.2"/>
    <row r="3785" hidden="1" x14ac:dyDescent="0.2"/>
    <row r="3786" hidden="1" x14ac:dyDescent="0.2"/>
    <row r="3787" hidden="1" x14ac:dyDescent="0.2"/>
    <row r="3788" hidden="1" x14ac:dyDescent="0.2"/>
    <row r="3789" hidden="1" x14ac:dyDescent="0.2"/>
    <row r="3790" hidden="1" x14ac:dyDescent="0.2"/>
    <row r="3791" hidden="1" x14ac:dyDescent="0.2"/>
    <row r="3792" hidden="1" x14ac:dyDescent="0.2"/>
    <row r="3793" hidden="1" x14ac:dyDescent="0.2"/>
    <row r="3794" hidden="1" x14ac:dyDescent="0.2"/>
    <row r="3795" hidden="1" x14ac:dyDescent="0.2"/>
    <row r="3796" hidden="1" x14ac:dyDescent="0.2"/>
    <row r="3797" hidden="1" x14ac:dyDescent="0.2"/>
    <row r="3798" hidden="1" x14ac:dyDescent="0.2"/>
    <row r="3799" hidden="1" x14ac:dyDescent="0.2"/>
    <row r="3800" hidden="1" x14ac:dyDescent="0.2"/>
    <row r="3801" hidden="1" x14ac:dyDescent="0.2"/>
    <row r="3802" hidden="1" x14ac:dyDescent="0.2"/>
    <row r="3803" hidden="1" x14ac:dyDescent="0.2"/>
    <row r="3804" hidden="1" x14ac:dyDescent="0.2"/>
    <row r="3805" hidden="1" x14ac:dyDescent="0.2"/>
    <row r="3806" hidden="1" x14ac:dyDescent="0.2"/>
    <row r="3807" hidden="1" x14ac:dyDescent="0.2"/>
    <row r="3808" hidden="1" x14ac:dyDescent="0.2"/>
    <row r="3809" hidden="1" x14ac:dyDescent="0.2"/>
    <row r="3810" hidden="1" x14ac:dyDescent="0.2"/>
    <row r="3811" hidden="1" x14ac:dyDescent="0.2"/>
    <row r="3812" hidden="1" x14ac:dyDescent="0.2"/>
    <row r="3813" hidden="1" x14ac:dyDescent="0.2"/>
    <row r="3814" hidden="1" x14ac:dyDescent="0.2"/>
    <row r="3815" hidden="1" x14ac:dyDescent="0.2"/>
    <row r="3816" hidden="1" x14ac:dyDescent="0.2"/>
    <row r="3817" hidden="1" x14ac:dyDescent="0.2"/>
    <row r="3818" hidden="1" x14ac:dyDescent="0.2"/>
    <row r="3819" hidden="1" x14ac:dyDescent="0.2"/>
    <row r="3820" hidden="1" x14ac:dyDescent="0.2"/>
    <row r="3821" hidden="1" x14ac:dyDescent="0.2"/>
    <row r="3822" hidden="1" x14ac:dyDescent="0.2"/>
    <row r="3823" hidden="1" x14ac:dyDescent="0.2"/>
    <row r="3824" hidden="1" x14ac:dyDescent="0.2"/>
    <row r="3825" hidden="1" x14ac:dyDescent="0.2"/>
    <row r="3826" hidden="1" x14ac:dyDescent="0.2"/>
    <row r="3827" hidden="1" x14ac:dyDescent="0.2"/>
    <row r="3828" hidden="1" x14ac:dyDescent="0.2"/>
    <row r="3829" hidden="1" x14ac:dyDescent="0.2"/>
    <row r="3830" hidden="1" x14ac:dyDescent="0.2"/>
    <row r="3831" hidden="1" x14ac:dyDescent="0.2"/>
    <row r="3832" hidden="1" x14ac:dyDescent="0.2"/>
    <row r="3833" hidden="1" x14ac:dyDescent="0.2"/>
    <row r="3834" hidden="1" x14ac:dyDescent="0.2"/>
    <row r="3835" hidden="1" x14ac:dyDescent="0.2"/>
    <row r="3836" hidden="1" x14ac:dyDescent="0.2"/>
    <row r="3837" hidden="1" x14ac:dyDescent="0.2"/>
    <row r="3838" hidden="1" x14ac:dyDescent="0.2"/>
    <row r="3839" hidden="1" x14ac:dyDescent="0.2"/>
    <row r="3840" hidden="1" x14ac:dyDescent="0.2"/>
    <row r="3841" hidden="1" x14ac:dyDescent="0.2"/>
    <row r="3842" hidden="1" x14ac:dyDescent="0.2"/>
    <row r="3843" hidden="1" x14ac:dyDescent="0.2"/>
    <row r="3844" hidden="1" x14ac:dyDescent="0.2"/>
    <row r="3845" hidden="1" x14ac:dyDescent="0.2"/>
    <row r="3846" hidden="1" x14ac:dyDescent="0.2"/>
    <row r="3847" hidden="1" x14ac:dyDescent="0.2"/>
    <row r="3848" hidden="1" x14ac:dyDescent="0.2"/>
    <row r="3849" hidden="1" x14ac:dyDescent="0.2"/>
    <row r="3850" hidden="1" x14ac:dyDescent="0.2"/>
    <row r="3851" hidden="1" x14ac:dyDescent="0.2"/>
    <row r="3852" hidden="1" x14ac:dyDescent="0.2"/>
    <row r="3853" hidden="1" x14ac:dyDescent="0.2"/>
    <row r="3854" hidden="1" x14ac:dyDescent="0.2"/>
    <row r="3855" hidden="1" x14ac:dyDescent="0.2"/>
    <row r="3856" hidden="1" x14ac:dyDescent="0.2"/>
    <row r="3857" hidden="1" x14ac:dyDescent="0.2"/>
    <row r="3858" hidden="1" x14ac:dyDescent="0.2"/>
    <row r="3859" hidden="1" x14ac:dyDescent="0.2"/>
    <row r="3860" hidden="1" x14ac:dyDescent="0.2"/>
    <row r="3861" hidden="1" x14ac:dyDescent="0.2"/>
    <row r="3862" hidden="1" x14ac:dyDescent="0.2"/>
    <row r="3863" hidden="1" x14ac:dyDescent="0.2"/>
    <row r="3864" hidden="1" x14ac:dyDescent="0.2"/>
    <row r="3865" hidden="1" x14ac:dyDescent="0.2"/>
    <row r="3866" hidden="1" x14ac:dyDescent="0.2"/>
    <row r="3867" hidden="1" x14ac:dyDescent="0.2"/>
    <row r="3868" hidden="1" x14ac:dyDescent="0.2"/>
    <row r="3869" hidden="1" x14ac:dyDescent="0.2"/>
    <row r="3870" hidden="1" x14ac:dyDescent="0.2"/>
    <row r="3871" hidden="1" x14ac:dyDescent="0.2"/>
    <row r="3872" hidden="1" x14ac:dyDescent="0.2"/>
    <row r="3873" hidden="1" x14ac:dyDescent="0.2"/>
    <row r="3874" hidden="1" x14ac:dyDescent="0.2"/>
    <row r="3875" hidden="1" x14ac:dyDescent="0.2"/>
    <row r="3876" hidden="1" x14ac:dyDescent="0.2"/>
    <row r="3877" hidden="1" x14ac:dyDescent="0.2"/>
    <row r="3878" hidden="1" x14ac:dyDescent="0.2"/>
    <row r="3879" hidden="1" x14ac:dyDescent="0.2"/>
    <row r="3880" hidden="1" x14ac:dyDescent="0.2"/>
    <row r="3881" hidden="1" x14ac:dyDescent="0.2"/>
    <row r="3882" hidden="1" x14ac:dyDescent="0.2"/>
    <row r="3883" hidden="1" x14ac:dyDescent="0.2"/>
    <row r="3884" hidden="1" x14ac:dyDescent="0.2"/>
    <row r="3885" hidden="1" x14ac:dyDescent="0.2"/>
    <row r="3886" hidden="1" x14ac:dyDescent="0.2"/>
    <row r="3887" hidden="1" x14ac:dyDescent="0.2"/>
    <row r="3888" hidden="1" x14ac:dyDescent="0.2"/>
    <row r="3889" hidden="1" x14ac:dyDescent="0.2"/>
    <row r="3890" hidden="1" x14ac:dyDescent="0.2"/>
    <row r="3891" hidden="1" x14ac:dyDescent="0.2"/>
    <row r="3892" hidden="1" x14ac:dyDescent="0.2"/>
    <row r="3893" hidden="1" x14ac:dyDescent="0.2"/>
    <row r="3894" hidden="1" x14ac:dyDescent="0.2"/>
    <row r="3895" hidden="1" x14ac:dyDescent="0.2"/>
    <row r="3896" hidden="1" x14ac:dyDescent="0.2"/>
    <row r="3897" hidden="1" x14ac:dyDescent="0.2"/>
    <row r="3898" hidden="1" x14ac:dyDescent="0.2"/>
    <row r="3899" hidden="1" x14ac:dyDescent="0.2"/>
    <row r="3900" hidden="1" x14ac:dyDescent="0.2"/>
    <row r="3901" hidden="1" x14ac:dyDescent="0.2"/>
    <row r="3902" hidden="1" x14ac:dyDescent="0.2"/>
    <row r="3903" hidden="1" x14ac:dyDescent="0.2"/>
    <row r="3904" hidden="1" x14ac:dyDescent="0.2"/>
    <row r="3905" hidden="1" x14ac:dyDescent="0.2"/>
    <row r="3906" hidden="1" x14ac:dyDescent="0.2"/>
    <row r="3907" hidden="1" x14ac:dyDescent="0.2"/>
    <row r="3908" hidden="1" x14ac:dyDescent="0.2"/>
    <row r="3909" hidden="1" x14ac:dyDescent="0.2"/>
    <row r="3910" hidden="1" x14ac:dyDescent="0.2"/>
    <row r="3911" hidden="1" x14ac:dyDescent="0.2"/>
    <row r="3912" hidden="1" x14ac:dyDescent="0.2"/>
    <row r="3913" hidden="1" x14ac:dyDescent="0.2"/>
    <row r="3914" hidden="1" x14ac:dyDescent="0.2"/>
    <row r="3915" hidden="1" x14ac:dyDescent="0.2"/>
    <row r="3916" hidden="1" x14ac:dyDescent="0.2"/>
    <row r="3917" hidden="1" x14ac:dyDescent="0.2"/>
    <row r="3918" hidden="1" x14ac:dyDescent="0.2"/>
    <row r="3919" hidden="1" x14ac:dyDescent="0.2"/>
    <row r="3920" hidden="1" x14ac:dyDescent="0.2"/>
    <row r="3921" hidden="1" x14ac:dyDescent="0.2"/>
    <row r="3922" hidden="1" x14ac:dyDescent="0.2"/>
    <row r="3923" hidden="1" x14ac:dyDescent="0.2"/>
    <row r="3924" hidden="1" x14ac:dyDescent="0.2"/>
    <row r="3925" hidden="1" x14ac:dyDescent="0.2"/>
    <row r="3926" hidden="1" x14ac:dyDescent="0.2"/>
    <row r="3927" hidden="1" x14ac:dyDescent="0.2"/>
    <row r="3928" hidden="1" x14ac:dyDescent="0.2"/>
    <row r="3929" hidden="1" x14ac:dyDescent="0.2"/>
    <row r="3930" hidden="1" x14ac:dyDescent="0.2"/>
    <row r="3931" hidden="1" x14ac:dyDescent="0.2"/>
    <row r="3932" hidden="1" x14ac:dyDescent="0.2"/>
    <row r="3933" hidden="1" x14ac:dyDescent="0.2"/>
    <row r="3934" hidden="1" x14ac:dyDescent="0.2"/>
    <row r="3935" hidden="1" x14ac:dyDescent="0.2"/>
    <row r="3936" hidden="1" x14ac:dyDescent="0.2"/>
    <row r="3937" hidden="1" x14ac:dyDescent="0.2"/>
    <row r="3938" hidden="1" x14ac:dyDescent="0.2"/>
    <row r="3939" hidden="1" x14ac:dyDescent="0.2"/>
    <row r="3940" hidden="1" x14ac:dyDescent="0.2"/>
    <row r="3941" hidden="1" x14ac:dyDescent="0.2"/>
    <row r="3942" hidden="1" x14ac:dyDescent="0.2"/>
    <row r="3943" hidden="1" x14ac:dyDescent="0.2"/>
    <row r="3944" hidden="1" x14ac:dyDescent="0.2"/>
    <row r="3945" hidden="1" x14ac:dyDescent="0.2"/>
    <row r="3946" hidden="1" x14ac:dyDescent="0.2"/>
    <row r="3947" hidden="1" x14ac:dyDescent="0.2"/>
    <row r="3948" hidden="1" x14ac:dyDescent="0.2"/>
    <row r="3949" hidden="1" x14ac:dyDescent="0.2"/>
    <row r="3950" hidden="1" x14ac:dyDescent="0.2"/>
    <row r="3951" hidden="1" x14ac:dyDescent="0.2"/>
    <row r="3952" hidden="1" x14ac:dyDescent="0.2"/>
    <row r="3953" hidden="1" x14ac:dyDescent="0.2"/>
    <row r="3954" hidden="1" x14ac:dyDescent="0.2"/>
    <row r="3955" hidden="1" x14ac:dyDescent="0.2"/>
    <row r="3956" hidden="1" x14ac:dyDescent="0.2"/>
    <row r="3957" hidden="1" x14ac:dyDescent="0.2"/>
    <row r="3958" hidden="1" x14ac:dyDescent="0.2"/>
    <row r="3959" hidden="1" x14ac:dyDescent="0.2"/>
    <row r="3960" hidden="1" x14ac:dyDescent="0.2"/>
    <row r="3961" hidden="1" x14ac:dyDescent="0.2"/>
    <row r="3962" hidden="1" x14ac:dyDescent="0.2"/>
    <row r="3963" hidden="1" x14ac:dyDescent="0.2"/>
    <row r="3964" hidden="1" x14ac:dyDescent="0.2"/>
    <row r="3965" hidden="1" x14ac:dyDescent="0.2"/>
    <row r="3966" hidden="1" x14ac:dyDescent="0.2"/>
    <row r="3967" hidden="1" x14ac:dyDescent="0.2"/>
    <row r="3968" hidden="1" x14ac:dyDescent="0.2"/>
    <row r="3969" hidden="1" x14ac:dyDescent="0.2"/>
    <row r="3970" hidden="1" x14ac:dyDescent="0.2"/>
    <row r="3971" hidden="1" x14ac:dyDescent="0.2"/>
    <row r="3972" hidden="1" x14ac:dyDescent="0.2"/>
    <row r="3973" hidden="1" x14ac:dyDescent="0.2"/>
    <row r="3974" hidden="1" x14ac:dyDescent="0.2"/>
    <row r="3975" hidden="1" x14ac:dyDescent="0.2"/>
    <row r="3976" hidden="1" x14ac:dyDescent="0.2"/>
    <row r="3977" hidden="1" x14ac:dyDescent="0.2"/>
    <row r="3978" hidden="1" x14ac:dyDescent="0.2"/>
    <row r="3979" hidden="1" x14ac:dyDescent="0.2"/>
    <row r="3980" hidden="1" x14ac:dyDescent="0.2"/>
    <row r="3981" hidden="1" x14ac:dyDescent="0.2"/>
    <row r="3982" hidden="1" x14ac:dyDescent="0.2"/>
    <row r="3983" hidden="1" x14ac:dyDescent="0.2"/>
    <row r="3984" hidden="1" x14ac:dyDescent="0.2"/>
    <row r="3985" hidden="1" x14ac:dyDescent="0.2"/>
    <row r="3986" hidden="1" x14ac:dyDescent="0.2"/>
    <row r="3987" hidden="1" x14ac:dyDescent="0.2"/>
    <row r="3988" hidden="1" x14ac:dyDescent="0.2"/>
    <row r="3989" hidden="1" x14ac:dyDescent="0.2"/>
    <row r="3990" hidden="1" x14ac:dyDescent="0.2"/>
    <row r="3991" hidden="1" x14ac:dyDescent="0.2"/>
    <row r="3992" hidden="1" x14ac:dyDescent="0.2"/>
    <row r="3993" hidden="1" x14ac:dyDescent="0.2"/>
    <row r="3994" hidden="1" x14ac:dyDescent="0.2"/>
    <row r="3995" hidden="1" x14ac:dyDescent="0.2"/>
    <row r="3996" hidden="1" x14ac:dyDescent="0.2"/>
    <row r="3997" hidden="1" x14ac:dyDescent="0.2"/>
    <row r="3998" hidden="1" x14ac:dyDescent="0.2"/>
    <row r="3999" hidden="1" x14ac:dyDescent="0.2"/>
    <row r="4000" hidden="1" x14ac:dyDescent="0.2"/>
    <row r="4001" hidden="1" x14ac:dyDescent="0.2"/>
    <row r="4002" hidden="1" x14ac:dyDescent="0.2"/>
    <row r="4003" hidden="1" x14ac:dyDescent="0.2"/>
    <row r="4004" hidden="1" x14ac:dyDescent="0.2"/>
    <row r="4005" hidden="1" x14ac:dyDescent="0.2"/>
    <row r="4006" hidden="1" x14ac:dyDescent="0.2"/>
    <row r="4007" hidden="1" x14ac:dyDescent="0.2"/>
    <row r="4008" hidden="1" x14ac:dyDescent="0.2"/>
    <row r="4009" hidden="1" x14ac:dyDescent="0.2"/>
    <row r="4010" hidden="1" x14ac:dyDescent="0.2"/>
    <row r="4011" hidden="1" x14ac:dyDescent="0.2"/>
    <row r="4012" hidden="1" x14ac:dyDescent="0.2"/>
    <row r="4013" hidden="1" x14ac:dyDescent="0.2"/>
    <row r="4014" hidden="1" x14ac:dyDescent="0.2"/>
    <row r="4015" hidden="1" x14ac:dyDescent="0.2"/>
    <row r="4016" hidden="1" x14ac:dyDescent="0.2"/>
    <row r="4017" hidden="1" x14ac:dyDescent="0.2"/>
    <row r="4018" hidden="1" x14ac:dyDescent="0.2"/>
    <row r="4019" hidden="1" x14ac:dyDescent="0.2"/>
    <row r="4020" hidden="1" x14ac:dyDescent="0.2"/>
    <row r="4021" hidden="1" x14ac:dyDescent="0.2"/>
    <row r="4022" hidden="1" x14ac:dyDescent="0.2"/>
    <row r="4023" hidden="1" x14ac:dyDescent="0.2"/>
    <row r="4024" hidden="1" x14ac:dyDescent="0.2"/>
    <row r="4025" hidden="1" x14ac:dyDescent="0.2"/>
    <row r="4026" hidden="1" x14ac:dyDescent="0.2"/>
    <row r="4027" hidden="1" x14ac:dyDescent="0.2"/>
    <row r="4028" hidden="1" x14ac:dyDescent="0.2"/>
    <row r="4029" hidden="1" x14ac:dyDescent="0.2"/>
    <row r="4030" hidden="1" x14ac:dyDescent="0.2"/>
    <row r="4031" hidden="1" x14ac:dyDescent="0.2"/>
    <row r="4032" hidden="1" x14ac:dyDescent="0.2"/>
    <row r="4033" hidden="1" x14ac:dyDescent="0.2"/>
    <row r="4034" hidden="1" x14ac:dyDescent="0.2"/>
    <row r="4035" hidden="1" x14ac:dyDescent="0.2"/>
    <row r="4036" hidden="1" x14ac:dyDescent="0.2"/>
    <row r="4037" hidden="1" x14ac:dyDescent="0.2"/>
    <row r="4038" hidden="1" x14ac:dyDescent="0.2"/>
    <row r="4039" hidden="1" x14ac:dyDescent="0.2"/>
    <row r="4040" hidden="1" x14ac:dyDescent="0.2"/>
    <row r="4041" hidden="1" x14ac:dyDescent="0.2"/>
    <row r="4042" hidden="1" x14ac:dyDescent="0.2"/>
    <row r="4043" hidden="1" x14ac:dyDescent="0.2"/>
    <row r="4044" hidden="1" x14ac:dyDescent="0.2"/>
    <row r="4045" hidden="1" x14ac:dyDescent="0.2"/>
    <row r="4046" hidden="1" x14ac:dyDescent="0.2"/>
    <row r="4047" hidden="1" x14ac:dyDescent="0.2"/>
    <row r="4048" hidden="1" x14ac:dyDescent="0.2"/>
    <row r="4049" hidden="1" x14ac:dyDescent="0.2"/>
    <row r="4050" hidden="1" x14ac:dyDescent="0.2"/>
    <row r="4051" hidden="1" x14ac:dyDescent="0.2"/>
    <row r="4052" hidden="1" x14ac:dyDescent="0.2"/>
    <row r="4053" hidden="1" x14ac:dyDescent="0.2"/>
    <row r="4054" hidden="1" x14ac:dyDescent="0.2"/>
    <row r="4055" hidden="1" x14ac:dyDescent="0.2"/>
    <row r="4056" hidden="1" x14ac:dyDescent="0.2"/>
    <row r="4057" hidden="1" x14ac:dyDescent="0.2"/>
    <row r="4058" hidden="1" x14ac:dyDescent="0.2"/>
    <row r="4059" hidden="1" x14ac:dyDescent="0.2"/>
    <row r="4060" hidden="1" x14ac:dyDescent="0.2"/>
    <row r="4061" hidden="1" x14ac:dyDescent="0.2"/>
    <row r="4062" hidden="1" x14ac:dyDescent="0.2"/>
    <row r="4063" hidden="1" x14ac:dyDescent="0.2"/>
    <row r="4064" hidden="1" x14ac:dyDescent="0.2"/>
    <row r="4065" hidden="1" x14ac:dyDescent="0.2"/>
    <row r="4066" hidden="1" x14ac:dyDescent="0.2"/>
    <row r="4067" hidden="1" x14ac:dyDescent="0.2"/>
    <row r="4068" hidden="1" x14ac:dyDescent="0.2"/>
    <row r="4069" hidden="1" x14ac:dyDescent="0.2"/>
    <row r="4070" hidden="1" x14ac:dyDescent="0.2"/>
    <row r="4071" hidden="1" x14ac:dyDescent="0.2"/>
    <row r="4072" hidden="1" x14ac:dyDescent="0.2"/>
    <row r="4073" hidden="1" x14ac:dyDescent="0.2"/>
    <row r="4074" hidden="1" x14ac:dyDescent="0.2"/>
    <row r="4075" hidden="1" x14ac:dyDescent="0.2"/>
    <row r="4076" hidden="1" x14ac:dyDescent="0.2"/>
    <row r="4077" hidden="1" x14ac:dyDescent="0.2"/>
    <row r="4078" hidden="1" x14ac:dyDescent="0.2"/>
    <row r="4079" hidden="1" x14ac:dyDescent="0.2"/>
    <row r="4080" hidden="1" x14ac:dyDescent="0.2"/>
    <row r="4081" hidden="1" x14ac:dyDescent="0.2"/>
    <row r="4082" hidden="1" x14ac:dyDescent="0.2"/>
    <row r="4083" hidden="1" x14ac:dyDescent="0.2"/>
    <row r="4084" hidden="1" x14ac:dyDescent="0.2"/>
    <row r="4085" hidden="1" x14ac:dyDescent="0.2"/>
    <row r="4086" hidden="1" x14ac:dyDescent="0.2"/>
    <row r="4087" hidden="1" x14ac:dyDescent="0.2"/>
    <row r="4088" hidden="1" x14ac:dyDescent="0.2"/>
    <row r="4089" hidden="1" x14ac:dyDescent="0.2"/>
    <row r="4090" hidden="1" x14ac:dyDescent="0.2"/>
    <row r="4091" hidden="1" x14ac:dyDescent="0.2"/>
    <row r="4092" hidden="1" x14ac:dyDescent="0.2"/>
    <row r="4093" hidden="1" x14ac:dyDescent="0.2"/>
    <row r="4094" hidden="1" x14ac:dyDescent="0.2"/>
    <row r="4095" hidden="1" x14ac:dyDescent="0.2"/>
    <row r="4096" hidden="1" x14ac:dyDescent="0.2"/>
    <row r="4097" hidden="1" x14ac:dyDescent="0.2"/>
    <row r="4098" hidden="1" x14ac:dyDescent="0.2"/>
    <row r="4099" hidden="1" x14ac:dyDescent="0.2"/>
    <row r="4100" hidden="1" x14ac:dyDescent="0.2"/>
    <row r="4101" hidden="1" x14ac:dyDescent="0.2"/>
    <row r="4102" hidden="1" x14ac:dyDescent="0.2"/>
    <row r="4103" hidden="1" x14ac:dyDescent="0.2"/>
    <row r="4104" hidden="1" x14ac:dyDescent="0.2"/>
    <row r="4105" hidden="1" x14ac:dyDescent="0.2"/>
    <row r="4106" hidden="1" x14ac:dyDescent="0.2"/>
    <row r="4107" hidden="1" x14ac:dyDescent="0.2"/>
    <row r="4108" hidden="1" x14ac:dyDescent="0.2"/>
    <row r="4109" hidden="1" x14ac:dyDescent="0.2"/>
    <row r="4110" hidden="1" x14ac:dyDescent="0.2"/>
    <row r="4111" hidden="1" x14ac:dyDescent="0.2"/>
    <row r="4112" hidden="1" x14ac:dyDescent="0.2"/>
    <row r="4113" hidden="1" x14ac:dyDescent="0.2"/>
    <row r="4114" hidden="1" x14ac:dyDescent="0.2"/>
    <row r="4115" hidden="1" x14ac:dyDescent="0.2"/>
    <row r="4116" hidden="1" x14ac:dyDescent="0.2"/>
    <row r="4117" hidden="1" x14ac:dyDescent="0.2"/>
    <row r="4118" hidden="1" x14ac:dyDescent="0.2"/>
    <row r="4119" hidden="1" x14ac:dyDescent="0.2"/>
    <row r="4120" hidden="1" x14ac:dyDescent="0.2"/>
    <row r="4121" hidden="1" x14ac:dyDescent="0.2"/>
    <row r="4122" hidden="1" x14ac:dyDescent="0.2"/>
    <row r="4123" hidden="1" x14ac:dyDescent="0.2"/>
    <row r="4124" hidden="1" x14ac:dyDescent="0.2"/>
    <row r="4125" hidden="1" x14ac:dyDescent="0.2"/>
    <row r="4126" hidden="1" x14ac:dyDescent="0.2"/>
    <row r="4127" hidden="1" x14ac:dyDescent="0.2"/>
    <row r="4128" hidden="1" x14ac:dyDescent="0.2"/>
    <row r="4129" hidden="1" x14ac:dyDescent="0.2"/>
    <row r="4130" hidden="1" x14ac:dyDescent="0.2"/>
    <row r="4131" hidden="1" x14ac:dyDescent="0.2"/>
    <row r="4132" hidden="1" x14ac:dyDescent="0.2"/>
    <row r="4133" hidden="1" x14ac:dyDescent="0.2"/>
    <row r="4134" hidden="1" x14ac:dyDescent="0.2"/>
    <row r="4135" hidden="1" x14ac:dyDescent="0.2"/>
    <row r="4136" hidden="1" x14ac:dyDescent="0.2"/>
    <row r="4137" hidden="1" x14ac:dyDescent="0.2"/>
    <row r="4138" hidden="1" x14ac:dyDescent="0.2"/>
    <row r="4139" hidden="1" x14ac:dyDescent="0.2"/>
    <row r="4140" hidden="1" x14ac:dyDescent="0.2"/>
    <row r="4141" hidden="1" x14ac:dyDescent="0.2"/>
    <row r="4142" hidden="1" x14ac:dyDescent="0.2"/>
    <row r="4143" hidden="1" x14ac:dyDescent="0.2"/>
    <row r="4144" hidden="1" x14ac:dyDescent="0.2"/>
  </sheetData>
  <sheetProtection algorithmName="SHA-512" hashValue="8zKYnkPeqqN2lgcO9DTspARdDm8AA+Oslp7lLytUukB4WJ5W5B1lWUkHS05+AAW8Z1ZgRnSfxB1Lwf7o7lBhXA==" saltValue="bvdPkFwuy8/5qMxkwAibEw==" spinCount="100000" sheet="1" objects="1" scenarios="1" selectLockedCells="1"/>
  <mergeCells count="7">
    <mergeCell ref="X1:Y1"/>
    <mergeCell ref="R6:X6"/>
    <mergeCell ref="R7:X7"/>
    <mergeCell ref="R8:X8"/>
    <mergeCell ref="D6:K6"/>
    <mergeCell ref="D7:K7"/>
    <mergeCell ref="D8:K8"/>
  </mergeCells>
  <phoneticPr fontId="3" type="noConversion"/>
  <conditionalFormatting sqref="J44 J46 J48 J50 J52 J54:J56 J42 L19:L56 J28 K19:K54 J32 J22 J34 J30 J26 J24 J20 J36 J38 J40">
    <cfRule type="expression" dxfId="21" priority="1" stopIfTrue="1">
      <formula>$J19=$W$57</formula>
    </cfRule>
  </conditionalFormatting>
  <conditionalFormatting sqref="J45 J47 J49 J51 J53 J43 J21 J35 J33 J31 J29 J27 J25 J23 J19 J37 J39 J41">
    <cfRule type="expression" dxfId="20" priority="2" stopIfTrue="1">
      <formula>$J19=$W$49</formula>
    </cfRule>
  </conditionalFormatting>
  <conditionalFormatting sqref="T56:X56 K55:K56 Q19:Q56 P54:P56 P52 P38 P50 P48 P46 P44 P42 P40 P36 P34 P32 P30 P28 P26 P24 P20 P22 T42:X42">
    <cfRule type="cellIs" dxfId="19" priority="3" stopIfTrue="1" operator="equal">
      <formula>$T$17</formula>
    </cfRule>
  </conditionalFormatting>
  <conditionalFormatting sqref="T54:W54 C58 G37:G57 F46:F57 H27:H38">
    <cfRule type="expression" dxfId="18" priority="4" stopIfTrue="1">
      <formula>$E$29&gt;40</formula>
    </cfRule>
  </conditionalFormatting>
  <conditionalFormatting sqref="I19:I54">
    <cfRule type="expression" dxfId="17" priority="5" stopIfTrue="1">
      <formula>$I19=$V$15</formula>
    </cfRule>
  </conditionalFormatting>
  <conditionalFormatting sqref="W19:W20">
    <cfRule type="cellIs" dxfId="16" priority="6" stopIfTrue="1" operator="lessThan">
      <formula>$T$17</formula>
    </cfRule>
    <cfRule type="cellIs" dxfId="15" priority="7" stopIfTrue="1" operator="greaterThanOrEqual">
      <formula>$T$17</formula>
    </cfRule>
  </conditionalFormatting>
  <conditionalFormatting sqref="P53 P51 P35 P19 P49 P47 P45 P43 P41 P39 P37 P33 P31 P29 P27 P25 P23 P21">
    <cfRule type="cellIs" dxfId="14" priority="8" stopIfTrue="1" operator="equal">
      <formula>$T$41</formula>
    </cfRule>
  </conditionalFormatting>
  <dataValidations count="1">
    <dataValidation type="decimal" allowBlank="1" showInputMessage="1" showErrorMessage="1" errorTitle="Ungültiger Wert" error="Dieser Wert muss zwischen 1,0 und 1,2 liegen." sqref="D35:D36">
      <formula1>1</formula1>
      <formula2>1.2</formula2>
    </dataValidation>
  </dataValidations>
  <pageMargins left="0.78740157499999996" right="0.78740157499999996" top="0.984251969" bottom="0.984251969" header="0.4921259845" footer="0.4921259845"/>
  <pageSetup paperSize="9" scale="80" orientation="landscape" blackAndWhite="1" r:id="rId1"/>
  <headerFooter alignWithMargins="0">
    <oddFooter>&amp;L&amp;D&amp;R&amp;P von &amp;N</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2"/>
    <pageSetUpPr autoPageBreaks="0" fitToPage="1"/>
  </sheetPr>
  <dimension ref="A1:T43"/>
  <sheetViews>
    <sheetView showGridLines="0" showRowColHeaders="0" topLeftCell="A6" workbookViewId="0">
      <selection activeCell="D6" sqref="D6:I6"/>
    </sheetView>
  </sheetViews>
  <sheetFormatPr baseColWidth="10" defaultColWidth="0" defaultRowHeight="12.75" zeroHeight="1" x14ac:dyDescent="0.2"/>
  <cols>
    <col min="1" max="1" width="8.7109375" style="306" customWidth="1"/>
    <col min="2" max="2" width="2.7109375" style="231" customWidth="1"/>
    <col min="3" max="8" width="8.7109375" style="231" customWidth="1"/>
    <col min="9" max="11" width="2.7109375" style="231" customWidth="1"/>
    <col min="12" max="12" width="9.7109375" style="231" customWidth="1"/>
    <col min="13" max="17" width="8.7109375" style="231" customWidth="1"/>
    <col min="18" max="18" width="2.7109375" style="231" customWidth="1"/>
    <col min="19" max="19" width="8.7109375" style="300" customWidth="1"/>
    <col min="20" max="20" width="1.85546875" style="307" customWidth="1"/>
    <col min="21" max="16384" width="11.42578125" style="289" hidden="1"/>
  </cols>
  <sheetData>
    <row r="1" spans="1:20" customFormat="1" x14ac:dyDescent="0.2">
      <c r="A1" s="296"/>
      <c r="B1" s="297"/>
      <c r="C1" s="297"/>
      <c r="D1" s="297"/>
      <c r="E1" s="297"/>
      <c r="F1" s="297"/>
      <c r="G1" s="297"/>
      <c r="H1" s="297"/>
      <c r="I1" s="297"/>
      <c r="J1" s="297"/>
      <c r="K1" s="297"/>
      <c r="L1" s="297"/>
      <c r="M1" s="297"/>
      <c r="N1" s="297"/>
      <c r="O1" s="297"/>
      <c r="P1" s="297"/>
      <c r="Q1" s="383" t="s">
        <v>187</v>
      </c>
      <c r="R1" s="383"/>
      <c r="S1" s="298"/>
      <c r="T1" s="289"/>
    </row>
    <row r="2" spans="1:20" customFormat="1" ht="15" x14ac:dyDescent="0.2">
      <c r="A2" s="299"/>
      <c r="B2" s="4"/>
      <c r="C2" s="5" t="s">
        <v>164</v>
      </c>
      <c r="D2" s="6"/>
      <c r="E2" s="6"/>
      <c r="F2" s="6"/>
      <c r="G2" s="6"/>
      <c r="H2" s="6"/>
      <c r="I2" s="6"/>
      <c r="J2" s="6"/>
      <c r="K2" s="6"/>
      <c r="L2" s="6"/>
      <c r="M2" s="6"/>
      <c r="N2" s="6"/>
      <c r="O2" s="6"/>
      <c r="P2" s="6"/>
      <c r="Q2" s="6"/>
      <c r="R2" s="7"/>
      <c r="S2" s="300"/>
      <c r="T2" s="289"/>
    </row>
    <row r="3" spans="1:20" customFormat="1" ht="15" x14ac:dyDescent="0.2">
      <c r="A3" s="299"/>
      <c r="B3" s="291"/>
      <c r="C3" s="295"/>
      <c r="D3" s="291"/>
      <c r="E3" s="291"/>
      <c r="F3" s="291"/>
      <c r="G3" s="291"/>
      <c r="H3" s="291"/>
      <c r="I3" s="291"/>
      <c r="J3" s="291"/>
      <c r="K3" s="291"/>
      <c r="L3" s="291"/>
      <c r="M3" s="291"/>
      <c r="N3" s="291"/>
      <c r="O3" s="291"/>
      <c r="P3" s="291"/>
      <c r="Q3" s="291"/>
      <c r="R3" s="291"/>
      <c r="S3" s="300"/>
      <c r="T3" s="289"/>
    </row>
    <row r="4" spans="1:20" customFormat="1" x14ac:dyDescent="0.2">
      <c r="A4" s="299"/>
      <c r="B4" s="1"/>
      <c r="C4" s="9" t="s">
        <v>63</v>
      </c>
      <c r="D4" s="2"/>
      <c r="E4" s="2"/>
      <c r="F4" s="2"/>
      <c r="G4" s="2"/>
      <c r="H4" s="2"/>
      <c r="I4" s="2"/>
      <c r="J4" s="2"/>
      <c r="K4" s="2"/>
      <c r="L4" s="2"/>
      <c r="M4" s="2"/>
      <c r="N4" s="2"/>
      <c r="O4" s="2"/>
      <c r="P4" s="2"/>
      <c r="Q4" s="2"/>
      <c r="R4" s="10"/>
      <c r="S4" s="300"/>
      <c r="T4" s="289"/>
    </row>
    <row r="5" spans="1:20" customFormat="1" x14ac:dyDescent="0.2">
      <c r="A5" s="299"/>
      <c r="B5" s="3"/>
      <c r="C5" s="11"/>
      <c r="D5" s="8"/>
      <c r="E5" s="8"/>
      <c r="F5" s="8"/>
      <c r="G5" s="8"/>
      <c r="H5" s="8"/>
      <c r="I5" s="8"/>
      <c r="J5" s="8"/>
      <c r="K5" s="8"/>
      <c r="L5" s="8"/>
      <c r="M5" s="8"/>
      <c r="N5" s="8"/>
      <c r="O5" s="8"/>
      <c r="P5" s="8"/>
      <c r="Q5" s="8"/>
      <c r="R5" s="12"/>
      <c r="S5" s="300"/>
      <c r="T5" s="289"/>
    </row>
    <row r="6" spans="1:20" customFormat="1" x14ac:dyDescent="0.2">
      <c r="A6" s="299"/>
      <c r="B6" s="3"/>
      <c r="C6" s="131" t="s">
        <v>64</v>
      </c>
      <c r="D6" s="420"/>
      <c r="E6" s="414"/>
      <c r="F6" s="414"/>
      <c r="G6" s="414"/>
      <c r="H6" s="414"/>
      <c r="I6" s="414"/>
      <c r="J6" s="240"/>
      <c r="K6" s="240"/>
      <c r="L6" s="206" t="s">
        <v>65</v>
      </c>
      <c r="M6" s="417"/>
      <c r="N6" s="418"/>
      <c r="O6" s="418"/>
      <c r="P6" s="418"/>
      <c r="Q6" s="418"/>
      <c r="R6" s="16"/>
      <c r="S6" s="301"/>
      <c r="T6" s="289"/>
    </row>
    <row r="7" spans="1:20" customFormat="1" x14ac:dyDescent="0.2">
      <c r="A7" s="299"/>
      <c r="B7" s="3"/>
      <c r="C7" s="131" t="s">
        <v>66</v>
      </c>
      <c r="D7" s="420"/>
      <c r="E7" s="414"/>
      <c r="F7" s="414"/>
      <c r="G7" s="414"/>
      <c r="H7" s="414"/>
      <c r="I7" s="414"/>
      <c r="J7" s="142"/>
      <c r="K7" s="240"/>
      <c r="L7" s="206" t="s">
        <v>67</v>
      </c>
      <c r="M7" s="419"/>
      <c r="N7" s="413"/>
      <c r="O7" s="413"/>
      <c r="P7" s="413"/>
      <c r="Q7" s="413"/>
      <c r="R7" s="16"/>
      <c r="S7" s="301"/>
      <c r="T7" s="289"/>
    </row>
    <row r="8" spans="1:20" customFormat="1" x14ac:dyDescent="0.2">
      <c r="A8" s="299"/>
      <c r="B8" s="3"/>
      <c r="C8" s="131" t="s">
        <v>68</v>
      </c>
      <c r="D8" s="420"/>
      <c r="E8" s="414"/>
      <c r="F8" s="414"/>
      <c r="G8" s="414"/>
      <c r="H8" s="414"/>
      <c r="I8" s="414"/>
      <c r="J8" s="142"/>
      <c r="K8" s="240"/>
      <c r="L8" s="206" t="s">
        <v>69</v>
      </c>
      <c r="M8" s="419"/>
      <c r="N8" s="413"/>
      <c r="O8" s="413"/>
      <c r="P8" s="413"/>
      <c r="Q8" s="413"/>
      <c r="R8" s="16"/>
      <c r="S8" s="301"/>
      <c r="T8" s="289"/>
    </row>
    <row r="9" spans="1:20" customFormat="1" x14ac:dyDescent="0.2">
      <c r="A9" s="299"/>
      <c r="B9" s="35"/>
      <c r="C9" s="132"/>
      <c r="D9" s="233"/>
      <c r="E9" s="233"/>
      <c r="F9" s="233"/>
      <c r="G9" s="233"/>
      <c r="H9" s="233"/>
      <c r="I9" s="233"/>
      <c r="J9" s="133"/>
      <c r="K9" s="241"/>
      <c r="L9" s="132"/>
      <c r="M9" s="234"/>
      <c r="N9" s="234"/>
      <c r="O9" s="234"/>
      <c r="P9" s="234"/>
      <c r="Q9" s="38"/>
      <c r="R9" s="134"/>
      <c r="S9" s="301"/>
      <c r="T9" s="289"/>
    </row>
    <row r="10" spans="1:20" x14ac:dyDescent="0.2">
      <c r="A10" s="299"/>
      <c r="B10" s="291"/>
      <c r="C10" s="292"/>
      <c r="D10" s="292"/>
      <c r="E10" s="292"/>
      <c r="F10" s="292"/>
      <c r="G10" s="291"/>
      <c r="H10" s="291"/>
      <c r="I10" s="291"/>
      <c r="J10" s="292"/>
      <c r="K10" s="292"/>
      <c r="L10" s="292"/>
      <c r="M10" s="292"/>
      <c r="N10" s="292"/>
      <c r="O10" s="292"/>
      <c r="P10" s="292"/>
      <c r="Q10" s="292"/>
      <c r="R10" s="292"/>
      <c r="S10" s="301"/>
      <c r="T10" s="289"/>
    </row>
    <row r="11" spans="1:20" x14ac:dyDescent="0.2">
      <c r="A11" s="299"/>
      <c r="B11" s="1"/>
      <c r="C11" s="9" t="s">
        <v>42</v>
      </c>
      <c r="D11" s="135"/>
      <c r="E11" s="135"/>
      <c r="F11" s="135"/>
      <c r="G11" s="135"/>
      <c r="H11" s="135"/>
      <c r="I11" s="173"/>
      <c r="J11" s="292"/>
      <c r="K11" s="137"/>
      <c r="L11" s="9" t="s">
        <v>70</v>
      </c>
      <c r="M11" s="135"/>
      <c r="N11" s="135"/>
      <c r="O11" s="135"/>
      <c r="P11" s="135"/>
      <c r="Q11" s="135"/>
      <c r="R11" s="173"/>
      <c r="S11" s="301"/>
      <c r="T11" s="289"/>
    </row>
    <row r="12" spans="1:20" x14ac:dyDescent="0.2">
      <c r="A12" s="299"/>
      <c r="B12" s="3"/>
      <c r="C12" s="15"/>
      <c r="D12" s="15"/>
      <c r="E12" s="15"/>
      <c r="F12" s="15"/>
      <c r="G12" s="15"/>
      <c r="H12" s="15"/>
      <c r="I12" s="16"/>
      <c r="J12" s="292"/>
      <c r="K12" s="141"/>
      <c r="L12" s="15"/>
      <c r="M12" s="15"/>
      <c r="N12" s="15"/>
      <c r="O12" s="15"/>
      <c r="P12" s="15"/>
      <c r="Q12" s="15"/>
      <c r="R12" s="16"/>
      <c r="S12" s="301"/>
      <c r="T12" s="289"/>
    </row>
    <row r="13" spans="1:20" x14ac:dyDescent="0.2">
      <c r="A13" s="299"/>
      <c r="B13" s="3"/>
      <c r="C13" s="207" t="s">
        <v>87</v>
      </c>
      <c r="D13" s="2"/>
      <c r="E13" s="2"/>
      <c r="F13" s="2"/>
      <c r="G13" s="2"/>
      <c r="H13" s="10"/>
      <c r="I13" s="12"/>
      <c r="J13" s="291"/>
      <c r="K13" s="3"/>
      <c r="L13" s="8"/>
      <c r="M13" s="8"/>
      <c r="N13" s="8"/>
      <c r="O13" s="8"/>
      <c r="P13" s="8"/>
      <c r="Q13" s="8"/>
      <c r="R13" s="12"/>
      <c r="T13" s="289"/>
    </row>
    <row r="14" spans="1:20" ht="13.5" x14ac:dyDescent="0.25">
      <c r="A14" s="299"/>
      <c r="B14" s="3"/>
      <c r="C14" s="208" t="s">
        <v>115</v>
      </c>
      <c r="D14" s="226">
        <f>Speicherraum!T41</f>
        <v>115.56963159551995</v>
      </c>
      <c r="E14" s="209" t="s">
        <v>80</v>
      </c>
      <c r="F14" s="17"/>
      <c r="G14" s="8"/>
      <c r="H14" s="12"/>
      <c r="I14" s="12"/>
      <c r="J14" s="291"/>
      <c r="K14" s="3"/>
      <c r="L14" s="8"/>
      <c r="M14" s="8"/>
      <c r="N14" s="8"/>
      <c r="O14" s="8"/>
      <c r="P14" s="8"/>
      <c r="Q14" s="8"/>
      <c r="R14" s="12"/>
      <c r="T14" s="289"/>
    </row>
    <row r="15" spans="1:20" x14ac:dyDescent="0.2">
      <c r="A15" s="299"/>
      <c r="B15" s="3"/>
      <c r="C15" s="210"/>
      <c r="D15" s="165"/>
      <c r="E15" s="211"/>
      <c r="F15" s="211"/>
      <c r="G15" s="40"/>
      <c r="H15" s="54"/>
      <c r="I15" s="12"/>
      <c r="J15" s="291"/>
      <c r="K15" s="3"/>
      <c r="L15" s="8"/>
      <c r="M15" s="8"/>
      <c r="N15" s="8"/>
      <c r="O15" s="8"/>
      <c r="P15" s="8"/>
      <c r="Q15" s="8"/>
      <c r="R15" s="12"/>
      <c r="T15" s="289"/>
    </row>
    <row r="16" spans="1:20" x14ac:dyDescent="0.2">
      <c r="A16" s="302"/>
      <c r="B16" s="158"/>
      <c r="C16" s="8"/>
      <c r="D16" s="8"/>
      <c r="E16" s="34"/>
      <c r="F16" s="34"/>
      <c r="G16" s="8"/>
      <c r="H16" s="8"/>
      <c r="I16" s="12"/>
      <c r="J16" s="291"/>
      <c r="K16" s="3"/>
      <c r="L16" s="8"/>
      <c r="M16" s="8"/>
      <c r="N16" s="8"/>
      <c r="O16" s="8"/>
      <c r="P16" s="8"/>
      <c r="Q16" s="8"/>
      <c r="R16" s="12"/>
      <c r="T16" s="289"/>
    </row>
    <row r="17" spans="1:20" x14ac:dyDescent="0.2">
      <c r="A17" s="302"/>
      <c r="B17" s="158"/>
      <c r="C17" s="207" t="s">
        <v>143</v>
      </c>
      <c r="D17" s="2"/>
      <c r="E17" s="62"/>
      <c r="F17" s="62"/>
      <c r="G17" s="2"/>
      <c r="H17" s="10"/>
      <c r="I17" s="152"/>
      <c r="J17" s="293"/>
      <c r="K17" s="158"/>
      <c r="L17" s="207" t="s">
        <v>88</v>
      </c>
      <c r="M17" s="2"/>
      <c r="N17" s="2"/>
      <c r="O17" s="2"/>
      <c r="P17" s="2"/>
      <c r="Q17" s="10"/>
      <c r="R17" s="12"/>
      <c r="T17" s="289"/>
    </row>
    <row r="18" spans="1:20" x14ac:dyDescent="0.2">
      <c r="A18" s="302"/>
      <c r="B18" s="158"/>
      <c r="C18" s="212"/>
      <c r="D18" s="8"/>
      <c r="E18" s="34"/>
      <c r="F18" s="34"/>
      <c r="G18" s="8"/>
      <c r="H18" s="12"/>
      <c r="I18" s="152"/>
      <c r="J18" s="293"/>
      <c r="K18" s="158"/>
      <c r="L18" s="212"/>
      <c r="M18" s="8"/>
      <c r="N18" s="8"/>
      <c r="O18" s="8"/>
      <c r="P18" s="8"/>
      <c r="Q18" s="12"/>
      <c r="R18" s="12"/>
      <c r="T18" s="289"/>
    </row>
    <row r="19" spans="1:20" x14ac:dyDescent="0.2">
      <c r="A19" s="302"/>
      <c r="B19" s="158"/>
      <c r="C19" s="214" t="s">
        <v>151</v>
      </c>
      <c r="D19" s="8"/>
      <c r="E19" s="34"/>
      <c r="F19" s="34"/>
      <c r="G19" s="8"/>
      <c r="H19" s="12"/>
      <c r="I19" s="152"/>
      <c r="J19" s="293"/>
      <c r="K19" s="158"/>
      <c r="L19" s="212"/>
      <c r="M19" s="8"/>
      <c r="N19" s="8"/>
      <c r="O19" s="8"/>
      <c r="P19" s="8"/>
      <c r="Q19" s="12"/>
      <c r="R19" s="12"/>
      <c r="T19" s="289"/>
    </row>
    <row r="20" spans="1:20" ht="13.5" x14ac:dyDescent="0.25">
      <c r="A20" s="303"/>
      <c r="B20" s="145"/>
      <c r="C20" s="208" t="s">
        <v>116</v>
      </c>
      <c r="D20" s="269">
        <v>0.8</v>
      </c>
      <c r="E20" s="155" t="s">
        <v>89</v>
      </c>
      <c r="F20" s="257" t="s">
        <v>129</v>
      </c>
      <c r="G20" s="269">
        <v>0.2</v>
      </c>
      <c r="H20" s="258" t="s">
        <v>89</v>
      </c>
      <c r="I20" s="19"/>
      <c r="J20" s="293"/>
      <c r="K20" s="158"/>
      <c r="L20" s="208" t="s">
        <v>163</v>
      </c>
      <c r="M20" s="268"/>
      <c r="N20" s="213">
        <f>(D$20/3)*(D$29+(SQRT(D$29*G$29))+G$29)</f>
        <v>146.4</v>
      </c>
      <c r="O20" s="155" t="s">
        <v>80</v>
      </c>
      <c r="P20" s="415" t="str">
        <f>IF(N20&lt;D14,"RRB zu klein","RRB ausreichend")</f>
        <v>RRB ausreichend</v>
      </c>
      <c r="Q20" s="416"/>
      <c r="R20" s="12"/>
      <c r="T20" s="289"/>
    </row>
    <row r="21" spans="1:20" x14ac:dyDescent="0.2">
      <c r="A21" s="303"/>
      <c r="B21" s="145"/>
      <c r="C21" s="214"/>
      <c r="D21" s="172"/>
      <c r="E21" s="17"/>
      <c r="F21" s="17"/>
      <c r="G21" s="172"/>
      <c r="H21" s="161"/>
      <c r="I21" s="19"/>
      <c r="J21" s="293"/>
      <c r="K21" s="158"/>
      <c r="L21" s="214"/>
      <c r="M21" s="8"/>
      <c r="N21" s="172"/>
      <c r="O21" s="17"/>
      <c r="P21" s="174"/>
      <c r="Q21" s="242"/>
      <c r="R21" s="12"/>
      <c r="T21" s="289"/>
    </row>
    <row r="22" spans="1:20" x14ac:dyDescent="0.2">
      <c r="A22" s="303"/>
      <c r="B22" s="145"/>
      <c r="C22" s="214" t="s">
        <v>152</v>
      </c>
      <c r="D22" s="21"/>
      <c r="E22" s="17"/>
      <c r="F22" s="17"/>
      <c r="G22" s="8"/>
      <c r="H22" s="16"/>
      <c r="I22" s="19"/>
      <c r="J22" s="293"/>
      <c r="K22" s="158"/>
      <c r="L22" s="214"/>
      <c r="M22" s="8"/>
      <c r="N22" s="172"/>
      <c r="O22" s="17"/>
      <c r="P22" s="174"/>
      <c r="Q22" s="242"/>
      <c r="R22" s="12"/>
      <c r="T22" s="289"/>
    </row>
    <row r="23" spans="1:20" ht="13.5" x14ac:dyDescent="0.25">
      <c r="A23" s="303"/>
      <c r="B23" s="145"/>
      <c r="C23" s="208" t="s">
        <v>138</v>
      </c>
      <c r="D23" s="269">
        <v>12</v>
      </c>
      <c r="E23" s="155" t="s">
        <v>89</v>
      </c>
      <c r="F23" s="257" t="s">
        <v>119</v>
      </c>
      <c r="G23" s="269">
        <v>15</v>
      </c>
      <c r="H23" s="258" t="s">
        <v>89</v>
      </c>
      <c r="I23" s="19"/>
      <c r="J23" s="294"/>
      <c r="K23" s="145"/>
      <c r="L23" s="208" t="s">
        <v>161</v>
      </c>
      <c r="M23" s="268"/>
      <c r="N23" s="213">
        <f>((D$20+G$20)/3)*(D$29+(SQRT(D$29*G$29))+G$29)</f>
        <v>183</v>
      </c>
      <c r="O23" s="155" t="s">
        <v>80</v>
      </c>
      <c r="P23" s="172"/>
      <c r="Q23" s="12"/>
      <c r="R23" s="12"/>
      <c r="S23" s="304"/>
      <c r="T23" s="289"/>
    </row>
    <row r="24" spans="1:20" x14ac:dyDescent="0.2">
      <c r="A24" s="303"/>
      <c r="B24" s="145"/>
      <c r="C24" s="214"/>
      <c r="D24" s="172"/>
      <c r="E24" s="17"/>
      <c r="F24" s="17"/>
      <c r="G24" s="172"/>
      <c r="H24" s="161"/>
      <c r="I24" s="19"/>
      <c r="J24" s="294"/>
      <c r="K24" s="145"/>
      <c r="L24" s="214"/>
      <c r="M24" s="172"/>
      <c r="N24" s="17"/>
      <c r="O24" s="17"/>
      <c r="P24" s="172"/>
      <c r="Q24" s="12"/>
      <c r="R24" s="12"/>
      <c r="S24" s="304"/>
      <c r="T24" s="289"/>
    </row>
    <row r="25" spans="1:20" x14ac:dyDescent="0.2">
      <c r="A25" s="303"/>
      <c r="B25" s="145"/>
      <c r="C25" s="214" t="s">
        <v>153</v>
      </c>
      <c r="D25" s="21"/>
      <c r="E25" s="17"/>
      <c r="F25" s="17"/>
      <c r="G25" s="8"/>
      <c r="H25" s="12"/>
      <c r="I25" s="19"/>
      <c r="J25" s="294"/>
      <c r="K25" s="145"/>
      <c r="L25" s="214"/>
      <c r="M25" s="172"/>
      <c r="N25" s="17"/>
      <c r="O25" s="17"/>
      <c r="P25" s="8"/>
      <c r="Q25" s="12"/>
      <c r="R25" s="12"/>
      <c r="S25" s="304"/>
      <c r="T25" s="289"/>
    </row>
    <row r="26" spans="1:20" ht="13.5" x14ac:dyDescent="0.25">
      <c r="A26" s="303"/>
      <c r="B26" s="145"/>
      <c r="C26" s="208" t="s">
        <v>139</v>
      </c>
      <c r="D26" s="269">
        <v>12</v>
      </c>
      <c r="E26" s="155" t="s">
        <v>89</v>
      </c>
      <c r="F26" s="257" t="s">
        <v>120</v>
      </c>
      <c r="G26" s="269">
        <v>15</v>
      </c>
      <c r="H26" s="258" t="s">
        <v>89</v>
      </c>
      <c r="I26" s="16"/>
      <c r="J26" s="294"/>
      <c r="K26" s="145"/>
      <c r="L26" s="208" t="s">
        <v>169</v>
      </c>
      <c r="M26" s="268"/>
      <c r="N26" s="213">
        <f>Berechnung!B31</f>
        <v>18.434948822922014</v>
      </c>
      <c r="O26" s="209" t="s">
        <v>145</v>
      </c>
      <c r="P26" s="8"/>
      <c r="Q26" s="12"/>
      <c r="R26" s="12"/>
      <c r="T26" s="289"/>
    </row>
    <row r="27" spans="1:20" x14ac:dyDescent="0.2">
      <c r="A27" s="303"/>
      <c r="B27" s="145"/>
      <c r="C27" s="214"/>
      <c r="D27" s="172"/>
      <c r="E27" s="17"/>
      <c r="F27" s="17"/>
      <c r="G27" s="172"/>
      <c r="H27" s="161"/>
      <c r="I27" s="16"/>
      <c r="J27" s="294"/>
      <c r="K27" s="145"/>
      <c r="L27" s="214"/>
      <c r="M27" s="8"/>
      <c r="N27" s="172"/>
      <c r="O27" s="17"/>
      <c r="P27" s="8"/>
      <c r="Q27" s="12"/>
      <c r="R27" s="12"/>
      <c r="T27" s="289"/>
    </row>
    <row r="28" spans="1:20" x14ac:dyDescent="0.2">
      <c r="A28" s="303"/>
      <c r="B28" s="145"/>
      <c r="C28" s="214" t="s">
        <v>154</v>
      </c>
      <c r="D28" s="15"/>
      <c r="E28" s="17"/>
      <c r="F28" s="17"/>
      <c r="G28" s="8"/>
      <c r="H28" s="12"/>
      <c r="I28" s="16"/>
      <c r="J28" s="294"/>
      <c r="K28" s="145"/>
      <c r="L28" s="222"/>
      <c r="M28" s="8"/>
      <c r="N28" s="8"/>
      <c r="O28" s="8"/>
      <c r="P28" s="8"/>
      <c r="Q28" s="12"/>
      <c r="R28" s="12"/>
      <c r="T28" s="289"/>
    </row>
    <row r="29" spans="1:20" ht="14.25" x14ac:dyDescent="0.25">
      <c r="A29" s="303"/>
      <c r="B29" s="145"/>
      <c r="C29" s="208" t="s">
        <v>140</v>
      </c>
      <c r="D29" s="226">
        <f>D23*D26</f>
        <v>144</v>
      </c>
      <c r="E29" s="155" t="s">
        <v>142</v>
      </c>
      <c r="F29" s="257" t="s">
        <v>141</v>
      </c>
      <c r="G29" s="226">
        <f>G23*G26</f>
        <v>225</v>
      </c>
      <c r="H29" s="258" t="s">
        <v>142</v>
      </c>
      <c r="I29" s="16"/>
      <c r="J29" s="294"/>
      <c r="K29" s="145"/>
      <c r="L29" s="208" t="s">
        <v>170</v>
      </c>
      <c r="M29" s="268"/>
      <c r="N29" s="213">
        <f>Berechnung!D31</f>
        <v>18.434948822922014</v>
      </c>
      <c r="O29" s="209" t="s">
        <v>145</v>
      </c>
      <c r="P29" s="8"/>
      <c r="Q29" s="12"/>
      <c r="R29" s="16"/>
      <c r="T29" s="289"/>
    </row>
    <row r="30" spans="1:20" x14ac:dyDescent="0.2">
      <c r="A30" s="303"/>
      <c r="B30" s="145"/>
      <c r="C30" s="214"/>
      <c r="D30" s="172"/>
      <c r="E30" s="17"/>
      <c r="F30" s="17"/>
      <c r="G30" s="172"/>
      <c r="H30" s="161"/>
      <c r="I30" s="16"/>
      <c r="J30" s="294"/>
      <c r="K30" s="145"/>
      <c r="L30" s="214"/>
      <c r="M30" s="172"/>
      <c r="N30" s="17"/>
      <c r="O30" s="8"/>
      <c r="P30" s="8"/>
      <c r="Q30" s="12"/>
      <c r="R30" s="16"/>
      <c r="T30" s="289"/>
    </row>
    <row r="31" spans="1:20" x14ac:dyDescent="0.2">
      <c r="A31" s="303"/>
      <c r="B31" s="145"/>
      <c r="C31" s="214" t="s">
        <v>90</v>
      </c>
      <c r="D31" s="21"/>
      <c r="E31" s="17"/>
      <c r="F31" s="17"/>
      <c r="G31" s="8"/>
      <c r="H31" s="12"/>
      <c r="I31" s="16"/>
      <c r="J31" s="294"/>
      <c r="K31" s="145"/>
      <c r="L31" s="214"/>
      <c r="M31" s="18"/>
      <c r="N31" s="174"/>
      <c r="O31" s="174"/>
      <c r="P31" s="172"/>
      <c r="Q31" s="12"/>
      <c r="R31" s="16"/>
      <c r="T31" s="289"/>
    </row>
    <row r="32" spans="1:20" ht="13.5" x14ac:dyDescent="0.25">
      <c r="A32" s="303"/>
      <c r="B32" s="145"/>
      <c r="C32" s="208" t="s">
        <v>149</v>
      </c>
      <c r="D32" s="226">
        <f>SQRT((D20+G20)^2+((D23-G23)^2))</f>
        <v>3.1622776601683795</v>
      </c>
      <c r="E32" s="155" t="s">
        <v>89</v>
      </c>
      <c r="F32" s="257" t="s">
        <v>148</v>
      </c>
      <c r="G32" s="226">
        <f>SQRT((D20+G20)^2+((D26-G26)^2))</f>
        <v>3.1622776601683795</v>
      </c>
      <c r="H32" s="258" t="s">
        <v>89</v>
      </c>
      <c r="I32" s="16"/>
      <c r="J32" s="294"/>
      <c r="K32" s="145"/>
      <c r="L32" s="214"/>
      <c r="M32" s="172"/>
      <c r="N32" s="17"/>
      <c r="O32" s="8"/>
      <c r="P32" s="8"/>
      <c r="Q32" s="12"/>
      <c r="R32" s="16"/>
      <c r="S32" s="301"/>
      <c r="T32" s="289"/>
    </row>
    <row r="33" spans="1:20" x14ac:dyDescent="0.2">
      <c r="A33" s="303"/>
      <c r="B33" s="145"/>
      <c r="C33" s="210"/>
      <c r="D33" s="165"/>
      <c r="E33" s="211"/>
      <c r="F33" s="211"/>
      <c r="G33" s="259"/>
      <c r="H33" s="54"/>
      <c r="I33" s="16"/>
      <c r="J33" s="294"/>
      <c r="K33" s="145"/>
      <c r="L33" s="210"/>
      <c r="M33" s="165"/>
      <c r="N33" s="211"/>
      <c r="O33" s="211"/>
      <c r="P33" s="215"/>
      <c r="Q33" s="54"/>
      <c r="R33" s="16"/>
      <c r="S33" s="301"/>
      <c r="T33" s="289"/>
    </row>
    <row r="34" spans="1:20" x14ac:dyDescent="0.2">
      <c r="A34" s="303"/>
      <c r="B34" s="145"/>
      <c r="C34" s="18"/>
      <c r="D34" s="18"/>
      <c r="E34" s="216"/>
      <c r="F34" s="216"/>
      <c r="G34" s="33"/>
      <c r="H34" s="8"/>
      <c r="I34" s="16"/>
      <c r="J34" s="294"/>
      <c r="K34" s="145"/>
      <c r="L34" s="286"/>
      <c r="M34" s="287"/>
      <c r="N34" s="288"/>
      <c r="O34" s="288"/>
      <c r="P34" s="287"/>
      <c r="Q34" s="287"/>
      <c r="R34" s="16"/>
      <c r="S34" s="301"/>
      <c r="T34" s="289"/>
    </row>
    <row r="35" spans="1:20" x14ac:dyDescent="0.2">
      <c r="A35" s="303"/>
      <c r="B35" s="145"/>
      <c r="C35" s="207" t="s">
        <v>91</v>
      </c>
      <c r="D35" s="2"/>
      <c r="E35" s="62"/>
      <c r="F35" s="62"/>
      <c r="G35" s="217"/>
      <c r="H35" s="218"/>
      <c r="I35" s="16"/>
      <c r="J35" s="294"/>
      <c r="K35" s="145"/>
      <c r="L35" s="207" t="s">
        <v>92</v>
      </c>
      <c r="M35" s="2"/>
      <c r="N35" s="219"/>
      <c r="O35" s="219"/>
      <c r="P35" s="2"/>
      <c r="Q35" s="10"/>
      <c r="R35" s="16"/>
      <c r="S35" s="304"/>
      <c r="T35" s="289"/>
    </row>
    <row r="36" spans="1:20" ht="13.5" x14ac:dyDescent="0.25">
      <c r="A36" s="303"/>
      <c r="B36" s="145"/>
      <c r="C36" s="208" t="s">
        <v>179</v>
      </c>
      <c r="D36" s="269">
        <v>900</v>
      </c>
      <c r="E36" s="155" t="s">
        <v>93</v>
      </c>
      <c r="F36" s="283" t="s">
        <v>117</v>
      </c>
      <c r="G36" s="282">
        <f>D36/1000</f>
        <v>0.9</v>
      </c>
      <c r="H36" s="258" t="s">
        <v>89</v>
      </c>
      <c r="I36" s="16"/>
      <c r="J36" s="294"/>
      <c r="K36" s="145"/>
      <c r="L36" s="208" t="s">
        <v>162</v>
      </c>
      <c r="M36" s="268"/>
      <c r="N36" s="213">
        <f>(PI()*(Berechnung!G2^2))*D38</f>
        <v>111.33018966158831</v>
      </c>
      <c r="O36" s="155" t="s">
        <v>80</v>
      </c>
      <c r="P36" s="415" t="str">
        <f>IF(N36&lt;D14,"SRK zu klein","SRK ausreichend")</f>
        <v>SRK zu klein</v>
      </c>
      <c r="Q36" s="416"/>
      <c r="R36" s="16"/>
      <c r="S36" s="304"/>
      <c r="T36" s="289"/>
    </row>
    <row r="37" spans="1:20" x14ac:dyDescent="0.2">
      <c r="A37" s="303"/>
      <c r="B37" s="145"/>
      <c r="C37" s="214"/>
      <c r="D37" s="220"/>
      <c r="E37" s="17"/>
      <c r="F37" s="17"/>
      <c r="G37" s="8"/>
      <c r="H37" s="161"/>
      <c r="I37" s="16"/>
      <c r="J37" s="294"/>
      <c r="K37" s="145"/>
      <c r="L37" s="222"/>
      <c r="M37" s="8"/>
      <c r="N37" s="23"/>
      <c r="O37" s="23"/>
      <c r="P37" s="8"/>
      <c r="Q37" s="12"/>
      <c r="R37" s="16"/>
      <c r="S37" s="304"/>
      <c r="T37" s="289"/>
    </row>
    <row r="38" spans="1:20" x14ac:dyDescent="0.2">
      <c r="A38" s="303"/>
      <c r="B38" s="145"/>
      <c r="C38" s="208" t="s">
        <v>94</v>
      </c>
      <c r="D38" s="269">
        <v>175</v>
      </c>
      <c r="E38" s="155" t="s">
        <v>89</v>
      </c>
      <c r="F38" s="17"/>
      <c r="G38" s="8"/>
      <c r="H38" s="221"/>
      <c r="I38" s="16"/>
      <c r="J38" s="294"/>
      <c r="K38" s="145"/>
      <c r="L38" s="260"/>
      <c r="M38" s="8"/>
      <c r="N38" s="172"/>
      <c r="O38" s="172"/>
      <c r="P38" s="8"/>
      <c r="Q38" s="12"/>
      <c r="R38" s="16"/>
      <c r="S38" s="305"/>
      <c r="T38" s="289"/>
    </row>
    <row r="39" spans="1:20" x14ac:dyDescent="0.2">
      <c r="A39" s="303"/>
      <c r="B39" s="145"/>
      <c r="C39" s="210"/>
      <c r="D39" s="165"/>
      <c r="E39" s="183"/>
      <c r="F39" s="183"/>
      <c r="G39" s="203"/>
      <c r="H39" s="54"/>
      <c r="I39" s="16"/>
      <c r="J39" s="294"/>
      <c r="K39" s="145"/>
      <c r="L39" s="223"/>
      <c r="M39" s="40"/>
      <c r="N39" s="224"/>
      <c r="O39" s="224"/>
      <c r="P39" s="40"/>
      <c r="Q39" s="54"/>
      <c r="R39" s="16"/>
      <c r="S39" s="301"/>
      <c r="T39" s="289"/>
    </row>
    <row r="40" spans="1:20" x14ac:dyDescent="0.2">
      <c r="A40" s="303"/>
      <c r="B40" s="202"/>
      <c r="C40" s="40"/>
      <c r="D40" s="40"/>
      <c r="E40" s="40"/>
      <c r="F40" s="40"/>
      <c r="G40" s="203"/>
      <c r="H40" s="40"/>
      <c r="I40" s="134"/>
      <c r="J40" s="294"/>
      <c r="K40" s="202"/>
      <c r="L40" s="183"/>
      <c r="M40" s="40"/>
      <c r="N40" s="224"/>
      <c r="O40" s="224"/>
      <c r="P40" s="40"/>
      <c r="Q40" s="40"/>
      <c r="R40" s="134"/>
      <c r="S40" s="301"/>
      <c r="T40" s="289"/>
    </row>
    <row r="41" spans="1:20" x14ac:dyDescent="0.2">
      <c r="A41" s="308"/>
      <c r="B41" s="309"/>
      <c r="C41" s="310"/>
      <c r="D41" s="310"/>
      <c r="E41" s="310"/>
      <c r="F41" s="310"/>
      <c r="G41" s="311"/>
      <c r="H41" s="310"/>
      <c r="I41" s="312"/>
      <c r="J41" s="309"/>
      <c r="K41" s="309"/>
      <c r="L41" s="313"/>
      <c r="M41" s="310"/>
      <c r="N41" s="314"/>
      <c r="O41" s="314"/>
      <c r="P41" s="310"/>
      <c r="Q41" s="310"/>
      <c r="R41" s="312"/>
      <c r="S41" s="315"/>
      <c r="T41" s="289"/>
    </row>
    <row r="42" spans="1:20" hidden="1" x14ac:dyDescent="0.2"/>
    <row r="43" spans="1:20" x14ac:dyDescent="0.2">
      <c r="A43" s="291"/>
      <c r="B43" s="291"/>
      <c r="C43" s="291"/>
      <c r="D43" s="291"/>
      <c r="E43" s="291"/>
      <c r="F43" s="291"/>
      <c r="G43" s="291"/>
      <c r="H43" s="291"/>
      <c r="I43" s="291"/>
      <c r="J43" s="291"/>
      <c r="K43" s="291"/>
      <c r="L43" s="291"/>
      <c r="M43" s="291"/>
      <c r="N43" s="291"/>
      <c r="O43" s="291"/>
      <c r="P43" s="291"/>
      <c r="Q43" s="291"/>
      <c r="R43" s="291"/>
      <c r="S43" s="291"/>
    </row>
  </sheetData>
  <sheetProtection password="C624" sheet="1" objects="1" scenarios="1" selectLockedCells="1"/>
  <mergeCells count="9">
    <mergeCell ref="D6:I6"/>
    <mergeCell ref="D7:I7"/>
    <mergeCell ref="D8:I8"/>
    <mergeCell ref="P20:Q20"/>
    <mergeCell ref="P36:Q36"/>
    <mergeCell ref="M6:Q6"/>
    <mergeCell ref="M7:Q7"/>
    <mergeCell ref="M8:Q8"/>
    <mergeCell ref="Q1:R1"/>
  </mergeCells>
  <phoneticPr fontId="3" type="noConversion"/>
  <conditionalFormatting sqref="N36 M24 N20:N23">
    <cfRule type="cellIs" dxfId="13" priority="1" stopIfTrue="1" operator="lessThan">
      <formula>$D$14</formula>
    </cfRule>
    <cfRule type="cellIs" dxfId="12" priority="2" stopIfTrue="1" operator="greaterThanOrEqual">
      <formula>$D$14</formula>
    </cfRule>
  </conditionalFormatting>
  <conditionalFormatting sqref="L37 L39:L41 L28 L34">
    <cfRule type="cellIs" dxfId="11" priority="3" stopIfTrue="1" operator="equal">
      <formula>$L$45</formula>
    </cfRule>
  </conditionalFormatting>
  <conditionalFormatting sqref="P36:Q36">
    <cfRule type="cellIs" dxfId="10" priority="4" stopIfTrue="1" operator="equal">
      <formula>"SRK zu klein"</formula>
    </cfRule>
    <cfRule type="cellIs" dxfId="9" priority="5" stopIfTrue="1" operator="notEqual">
      <formula>"SRK zu klein"</formula>
    </cfRule>
  </conditionalFormatting>
  <conditionalFormatting sqref="I26:I41">
    <cfRule type="expression" dxfId="8" priority="6" stopIfTrue="1">
      <formula>$I26=$P$45</formula>
    </cfRule>
  </conditionalFormatting>
  <conditionalFormatting sqref="N26:N27 N29 M30 M32">
    <cfRule type="cellIs" dxfId="7" priority="7" stopIfTrue="1" operator="greaterThanOrEqual">
      <formula>35</formula>
    </cfRule>
  </conditionalFormatting>
  <conditionalFormatting sqref="L38">
    <cfRule type="expression" dxfId="6" priority="8" stopIfTrue="1">
      <formula>$N$29&gt;35</formula>
    </cfRule>
  </conditionalFormatting>
  <conditionalFormatting sqref="P20:P22">
    <cfRule type="cellIs" dxfId="5" priority="9" stopIfTrue="1" operator="equal">
      <formula>"RRB zu klein"</formula>
    </cfRule>
    <cfRule type="cellIs" dxfId="4" priority="10" stopIfTrue="1" operator="notEqual">
      <formula>"RRB zu klein"</formula>
    </cfRule>
  </conditionalFormatting>
  <conditionalFormatting sqref="G39:G41 H2 H35 H37:H38">
    <cfRule type="expression" dxfId="3" priority="11" stopIfTrue="1">
      <formula>$G$35&gt;40</formula>
    </cfRule>
  </conditionalFormatting>
  <conditionalFormatting sqref="J23:K25">
    <cfRule type="cellIs" dxfId="2" priority="12" stopIfTrue="1" operator="equal">
      <formula>$J$44</formula>
    </cfRule>
  </conditionalFormatting>
  <pageMargins left="0.78740157499999996" right="0.78740157499999996" top="0.984251969" bottom="0.984251969" header="0.4921259845" footer="0.4921259845"/>
  <pageSetup paperSize="9" scale="84" orientation="landscape" blackAndWhite="1" r:id="rId1"/>
  <headerFooter alignWithMargins="0">
    <oddFooter>&amp;L&amp;D&amp;R&amp;P von &amp;N</oddFoot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L115"/>
  <sheetViews>
    <sheetView showGridLines="0" showRowColHeaders="0" zoomScaleNormal="100" zoomScaleSheetLayoutView="100" workbookViewId="0">
      <selection activeCell="I7" sqref="I7"/>
    </sheetView>
  </sheetViews>
  <sheetFormatPr baseColWidth="10" defaultRowHeight="12.75" x14ac:dyDescent="0.2"/>
  <sheetData>
    <row r="1" spans="1:12" x14ac:dyDescent="0.2">
      <c r="A1" s="346" t="s">
        <v>95</v>
      </c>
      <c r="B1" s="264"/>
      <c r="C1" s="264"/>
      <c r="D1" s="264"/>
      <c r="E1" s="264"/>
      <c r="F1" s="346" t="s">
        <v>96</v>
      </c>
      <c r="G1" s="346"/>
      <c r="H1" s="264"/>
      <c r="I1" s="364"/>
      <c r="J1" s="364"/>
      <c r="K1" s="364"/>
      <c r="L1" s="41"/>
    </row>
    <row r="2" spans="1:12" x14ac:dyDescent="0.2">
      <c r="A2" s="347" t="s">
        <v>97</v>
      </c>
      <c r="B2" s="264"/>
      <c r="C2" s="264"/>
      <c r="D2" s="264"/>
      <c r="E2" s="264"/>
      <c r="F2" s="264"/>
      <c r="G2" s="348">
        <f>RRB_oder_SRK!D36/2/1000</f>
        <v>0.45</v>
      </c>
      <c r="H2" s="264"/>
      <c r="I2" s="364"/>
      <c r="J2" s="364"/>
      <c r="K2" s="364"/>
      <c r="L2" s="41"/>
    </row>
    <row r="3" spans="1:12" ht="13.5" x14ac:dyDescent="0.25">
      <c r="A3" s="347"/>
      <c r="B3" s="264"/>
      <c r="C3" s="264"/>
      <c r="D3" s="264"/>
      <c r="E3" s="349" t="s">
        <v>184</v>
      </c>
      <c r="F3" s="347" t="s">
        <v>76</v>
      </c>
      <c r="G3" s="347" t="s">
        <v>183</v>
      </c>
      <c r="H3" s="264"/>
      <c r="I3" s="364"/>
      <c r="J3" s="364"/>
      <c r="K3" s="364"/>
      <c r="L3" s="41"/>
    </row>
    <row r="4" spans="1:12" x14ac:dyDescent="0.2">
      <c r="A4" s="347" t="s">
        <v>93</v>
      </c>
      <c r="B4" s="264"/>
      <c r="C4" s="264"/>
      <c r="D4" s="264"/>
      <c r="E4" s="349" t="s">
        <v>98</v>
      </c>
      <c r="F4" s="264"/>
      <c r="G4" s="264"/>
      <c r="H4" s="264"/>
      <c r="I4" s="364"/>
      <c r="J4" s="364"/>
      <c r="K4" s="364"/>
      <c r="L4" s="41"/>
    </row>
    <row r="5" spans="1:12" x14ac:dyDescent="0.2">
      <c r="A5" s="347"/>
      <c r="B5" s="264"/>
      <c r="C5" s="264"/>
      <c r="D5" s="264"/>
      <c r="E5" s="347"/>
      <c r="F5" s="264"/>
      <c r="G5" s="264"/>
      <c r="H5" s="264"/>
      <c r="I5" s="364"/>
      <c r="J5" s="364"/>
      <c r="K5" s="364"/>
      <c r="L5" s="41"/>
    </row>
    <row r="6" spans="1:12" x14ac:dyDescent="0.2">
      <c r="A6" s="350">
        <v>8.8000000000000007</v>
      </c>
      <c r="B6" s="351">
        <f>IF(Speicherraum!P19=Speicherraum!T$41,Speicherraum!P19,0)</f>
        <v>0</v>
      </c>
      <c r="C6" s="352">
        <f>IF(Speicherraum!P19=MAX(Speicherraum!P$19:P$53),Speicherraum!J19,0)</f>
        <v>0</v>
      </c>
      <c r="D6" s="352">
        <f>IF(Speicherraum!P19=MAX(Speicherraum!P$19:P$53),Speicherraum!I19,0)</f>
        <v>0</v>
      </c>
      <c r="E6" s="350">
        <f>IF((Speicherraum!J19-Speicherraum!E$29)*Speicherraum!I19*Speicherraum!D$35*Speicherraum!D$41*0.06&gt;0,(Speicherraum!J19-Speicherraum!E$29)*Speicherraum!I19*Speicherraum!D$35*Speicherraum!D$41*0.06,0)</f>
        <v>107.80749215999998</v>
      </c>
      <c r="F6" s="351">
        <f>Speicherraum!P19</f>
        <v>53.903746079999991</v>
      </c>
      <c r="G6" s="353">
        <v>5</v>
      </c>
      <c r="H6" s="264"/>
      <c r="I6" s="364"/>
      <c r="J6" s="364"/>
      <c r="K6" s="364"/>
      <c r="L6" s="41"/>
    </row>
    <row r="7" spans="1:12" x14ac:dyDescent="0.2">
      <c r="A7" s="350">
        <v>12.2</v>
      </c>
      <c r="B7" s="351">
        <f>IF(Speicherraum!P21=Speicherraum!T$41,Speicherraum!P21,0)</f>
        <v>0</v>
      </c>
      <c r="C7" s="352">
        <f>IF(Speicherraum!P21=MAX(Speicherraum!P$19:P$53),Speicherraum!J21,0)</f>
        <v>0</v>
      </c>
      <c r="D7" s="352">
        <f>IF(Speicherraum!P21=MAX(Speicherraum!P$19:P$53),Speicherraum!I21,0)</f>
        <v>0</v>
      </c>
      <c r="E7" s="350">
        <f>IF((Speicherraum!J21-Speicherraum!E$29)*Speicherraum!I21*Speicherraum!D$35*Speicherraum!D$41*0.06&gt;0,(Speicherraum!J21-Speicherraum!E$29)*Speicherraum!I21*Speicherraum!D$35*Speicherraum!D$41*0.06,0)</f>
        <v>140.14973980799996</v>
      </c>
      <c r="F7" s="351">
        <f>Speicherraum!P21</f>
        <v>70.074869903999982</v>
      </c>
      <c r="G7" s="353">
        <v>10</v>
      </c>
      <c r="H7" s="264"/>
      <c r="I7" s="364"/>
      <c r="J7" s="364"/>
      <c r="K7" s="364"/>
      <c r="L7" s="41"/>
    </row>
    <row r="8" spans="1:12" x14ac:dyDescent="0.2">
      <c r="A8" s="350">
        <v>14.4</v>
      </c>
      <c r="B8" s="351">
        <f>IF(Speicherraum!P23=Speicherraum!T$41,Speicherraum!P23,0)</f>
        <v>0</v>
      </c>
      <c r="C8" s="352">
        <f>IF(Speicherraum!P23=MAX(Speicherraum!P$19:P$53),Speicherraum!J23,0)</f>
        <v>0</v>
      </c>
      <c r="D8" s="352">
        <f>IF(Speicherraum!P23=MAX(Speicherraum!P$19:P$53),Speicherraum!I23,0)</f>
        <v>0</v>
      </c>
      <c r="E8" s="350">
        <f>IF((Speicherraum!J23-Speicherraum!E$29)*Speicherraum!I23*Speicherraum!D$35*Speicherraum!D$41*0.06&gt;0,(Speicherraum!J23-Speicherraum!E$29)*Speicherraum!I23*Speicherraum!D$35*Speicherraum!D$41*0.06,0)</f>
        <v>159.33947341247998</v>
      </c>
      <c r="F8" s="351">
        <f>Speicherraum!P23</f>
        <v>79.669736706239988</v>
      </c>
      <c r="G8" s="353">
        <v>15</v>
      </c>
      <c r="H8" s="264"/>
      <c r="I8" s="364"/>
      <c r="J8" s="364"/>
      <c r="K8" s="364"/>
      <c r="L8" s="41"/>
    </row>
    <row r="9" spans="1:12" x14ac:dyDescent="0.2">
      <c r="A9" s="350">
        <v>16</v>
      </c>
      <c r="B9" s="351">
        <f>IF(Speicherraum!P25=Speicherraum!T$41,Speicherraum!P25,0)</f>
        <v>0</v>
      </c>
      <c r="C9" s="352">
        <f>IF(Speicherraum!P25=MAX(Speicherraum!P$19:P$53),Speicherraum!J25,0)</f>
        <v>0</v>
      </c>
      <c r="D9" s="352">
        <f>IF(Speicherraum!P25=MAX(Speicherraum!P$19:P$53),Speicherraum!I25,0)</f>
        <v>0</v>
      </c>
      <c r="E9" s="350">
        <f>IF((Speicherraum!J25-Speicherraum!E$29)*Speicherraum!I25*Speicherraum!D$35*Speicherraum!D$41*0.06&gt;0,(Speicherraum!J25-Speicherraum!E$29)*Speicherraum!I25*Speicherraum!D$35*Speicherraum!D$41*0.06,0)</f>
        <v>172.49198745599998</v>
      </c>
      <c r="F9" s="351">
        <f>Speicherraum!P25</f>
        <v>86.245993727999988</v>
      </c>
      <c r="G9" s="353">
        <v>20</v>
      </c>
      <c r="H9" s="264"/>
      <c r="I9" s="364"/>
      <c r="J9" s="364"/>
      <c r="K9" s="364"/>
      <c r="L9" s="41"/>
    </row>
    <row r="10" spans="1:12" x14ac:dyDescent="0.2">
      <c r="A10" s="350">
        <v>18.100000000000001</v>
      </c>
      <c r="B10" s="351">
        <f>IF(Speicherraum!P27=Speicherraum!T$41,Speicherraum!P27,0)</f>
        <v>0</v>
      </c>
      <c r="C10" s="352">
        <f>IF(Speicherraum!P27=MAX(Speicherraum!P$19:P$53),Speicherraum!J27,0)</f>
        <v>0</v>
      </c>
      <c r="D10" s="352">
        <f>IF(Speicherraum!P27=MAX(Speicherraum!P$19:P$53),Speicherraum!I27,0)</f>
        <v>0</v>
      </c>
      <c r="E10" s="350">
        <f>IF((Speicherraum!J27-Speicherraum!E$29)*Speicherraum!I27*Speicherraum!D$35*Speicherraum!D$41*0.06&gt;0,(Speicherraum!J27-Speicherraum!E$29)*Speicherraum!I27*Speicherraum!D$35*Speicherraum!D$41*0.06,0)</f>
        <v>191.68172106047999</v>
      </c>
      <c r="F10" s="351">
        <f>Speicherraum!P27</f>
        <v>95.840860530239993</v>
      </c>
      <c r="G10" s="353">
        <v>30</v>
      </c>
      <c r="H10" s="264"/>
      <c r="I10" s="364"/>
      <c r="J10" s="364"/>
      <c r="K10" s="364"/>
      <c r="L10" s="41"/>
    </row>
    <row r="11" spans="1:12" x14ac:dyDescent="0.2">
      <c r="A11" s="350">
        <v>20.100000000000001</v>
      </c>
      <c r="B11" s="351">
        <f>IF(Speicherraum!P29=Speicherraum!T$41,Speicherraum!P29,0)</f>
        <v>0</v>
      </c>
      <c r="C11" s="352">
        <f>IF(Speicherraum!P29=MAX(Speicherraum!P$19:P$53),Speicherraum!J29,0)</f>
        <v>0</v>
      </c>
      <c r="D11" s="352">
        <f>IF(Speicherraum!P29=MAX(Speicherraum!P$19:P$53),Speicherraum!I29,0)</f>
        <v>0</v>
      </c>
      <c r="E11" s="350">
        <f>IF((Speicherraum!J29-Speicherraum!E$29)*Speicherraum!I29*Speicherraum!D$35*Speicherraum!D$41*0.06&gt;0,(Speicherraum!J29-Speicherraum!E$29)*Speicherraum!I29*Speicherraum!D$35*Speicherraum!D$41*0.06,0)</f>
        <v>208.28407485311999</v>
      </c>
      <c r="F11" s="351">
        <f>Speicherraum!P29</f>
        <v>104.14203742655999</v>
      </c>
      <c r="G11" s="353">
        <v>45</v>
      </c>
      <c r="H11" s="264"/>
      <c r="I11" s="364"/>
      <c r="J11" s="364"/>
      <c r="K11" s="364"/>
      <c r="L11" s="41"/>
    </row>
    <row r="12" spans="1:12" x14ac:dyDescent="0.2">
      <c r="A12" s="350">
        <v>21.3</v>
      </c>
      <c r="B12" s="351">
        <f>IF(Speicherraum!P31=Speicherraum!T$41,Speicherraum!P31,0)</f>
        <v>0</v>
      </c>
      <c r="C12" s="352">
        <f>IF(Speicherraum!P31=MAX(Speicherraum!P$19:P$53),Speicherraum!J31,0)</f>
        <v>0</v>
      </c>
      <c r="D12" s="352">
        <f>IF(Speicherraum!P31=MAX(Speicherraum!P$19:P$53),Speicherraum!I31,0)</f>
        <v>0</v>
      </c>
      <c r="E12" s="350">
        <f>IF((Speicherraum!J31-Speicherraum!E$29)*Speicherraum!I31*Speicherraum!D$35*Speicherraum!D$41*0.06&gt;0,(Speicherraum!J31-Speicherraum!E$29)*Speicherraum!I31*Speicherraum!D$35*Speicherraum!D$41*0.06,0)</f>
        <v>218.20236413183997</v>
      </c>
      <c r="F12" s="351">
        <f>Speicherraum!P31</f>
        <v>109.10118206591999</v>
      </c>
      <c r="G12" s="353">
        <v>60</v>
      </c>
      <c r="H12" s="264"/>
      <c r="I12" s="364"/>
      <c r="J12" s="364"/>
      <c r="K12" s="364"/>
      <c r="L12" s="41"/>
    </row>
    <row r="13" spans="1:12" x14ac:dyDescent="0.2">
      <c r="A13" s="350">
        <v>24</v>
      </c>
      <c r="B13" s="351">
        <f>IF(Speicherraum!P33=Speicherraum!T$41,Speicherraum!P33,0)</f>
        <v>0</v>
      </c>
      <c r="C13" s="352">
        <f>IF(Speicherraum!P33=MAX(Speicherraum!P$19:P$53),Speicherraum!J33,0)</f>
        <v>0</v>
      </c>
      <c r="D13" s="352">
        <f>IF(Speicherraum!P33=MAX(Speicherraum!P$19:P$53),Speicherraum!I33,0)</f>
        <v>0</v>
      </c>
      <c r="E13" s="350">
        <f>IF((Speicherraum!J33-Speicherraum!E$29)*Speicherraum!I33*Speicherraum!D$35*Speicherraum!D$41*0.06&gt;0,(Speicherraum!J33-Speicherraum!E$29)*Speicherraum!I33*Speicherraum!D$35*Speicherraum!D$41*0.06,0)</f>
        <v>228.98311334783995</v>
      </c>
      <c r="F13" s="351">
        <f>Speicherraum!P33</f>
        <v>114.49155667391997</v>
      </c>
      <c r="G13" s="353">
        <v>90</v>
      </c>
      <c r="H13" s="264"/>
      <c r="I13" s="364"/>
      <c r="J13" s="364"/>
      <c r="K13" s="364"/>
      <c r="L13" s="41"/>
    </row>
    <row r="14" spans="1:12" x14ac:dyDescent="0.2">
      <c r="A14" s="350">
        <v>26.1</v>
      </c>
      <c r="B14" s="351">
        <f>IF(Speicherraum!P35=Speicherraum!T$41,Speicherraum!P35,0)</f>
        <v>115.56963159551995</v>
      </c>
      <c r="C14" s="352">
        <f>IF(Speicherraum!P35=MAX(Speicherraum!P$19:P$53),Speicherraum!J35,0)</f>
        <v>36.799999999999997</v>
      </c>
      <c r="D14" s="352">
        <f>IF(Speicherraum!P35=MAX(Speicherraum!P$19:P$53),Speicherraum!I35,0)</f>
        <v>120</v>
      </c>
      <c r="E14" s="350">
        <f>IF((Speicherraum!J35-Speicherraum!E$29)*Speicherraum!I35*Speicherraum!D$35*Speicherraum!D$41*0.06&gt;0,(Speicherraum!J35-Speicherraum!E$29)*Speicherraum!I35*Speicherraum!D$35*Speicherraum!D$41*0.06,0)</f>
        <v>231.1392631910399</v>
      </c>
      <c r="F14" s="351">
        <f>Speicherraum!P35</f>
        <v>115.56963159551995</v>
      </c>
      <c r="G14" s="353">
        <v>120</v>
      </c>
      <c r="H14" s="264"/>
      <c r="I14" s="364"/>
      <c r="J14" s="364"/>
      <c r="K14" s="364"/>
      <c r="L14" s="41"/>
    </row>
    <row r="15" spans="1:12" x14ac:dyDescent="0.2">
      <c r="A15" s="350">
        <v>29.5</v>
      </c>
      <c r="B15" s="351">
        <f>IF(Speicherraum!P37=Speicherraum!T$41,Speicherraum!P37,0)</f>
        <v>0</v>
      </c>
      <c r="C15" s="352">
        <f>IF(Speicherraum!P37=MAX(Speicherraum!P$19:P$53),Speicherraum!J37,0)</f>
        <v>0</v>
      </c>
      <c r="D15" s="352">
        <f>IF(Speicherraum!P37=MAX(Speicherraum!P$19:P$53),Speicherraum!I37,0)</f>
        <v>0</v>
      </c>
      <c r="E15" s="350">
        <f>IF((Speicherraum!J37-Speicherraum!E$29)*Speicherraum!I37*Speicherraum!D$35*Speicherraum!D$41*0.06&gt;0,(Speicherraum!J37-Speicherraum!E$29)*Speicherraum!I37*Speicherraum!D$35*Speicherraum!D$41*0.06,0)</f>
        <v>225.10204363007992</v>
      </c>
      <c r="F15" s="351">
        <f>Speicherraum!P37</f>
        <v>112.55102181503996</v>
      </c>
      <c r="G15" s="353">
        <v>180</v>
      </c>
      <c r="H15" s="264"/>
      <c r="I15" s="364"/>
      <c r="J15" s="364"/>
      <c r="K15" s="364"/>
      <c r="L15" s="41"/>
    </row>
    <row r="16" spans="1:12" x14ac:dyDescent="0.2">
      <c r="A16" s="350">
        <v>32.200000000000003</v>
      </c>
      <c r="B16" s="351">
        <f>IF(Speicherraum!P39=Speicherraum!T$41,Speicherraum!P39,0)</f>
        <v>0</v>
      </c>
      <c r="C16" s="352">
        <f>IF(Speicherraum!P39=MAX(Speicherraum!P$19:P$53),Speicherraum!J39,0)</f>
        <v>0</v>
      </c>
      <c r="D16" s="352">
        <f>IF(Speicherraum!P39=MAX(Speicherraum!P$19:P$53),Speicherraum!I39,0)</f>
        <v>0</v>
      </c>
      <c r="E16" s="350">
        <f>IF((Speicherraum!J39-Speicherraum!E$29)*Speicherraum!I39*Speicherraum!D$35*Speicherraum!D$41*0.06&gt;0,(Speicherraum!J39-Speicherraum!E$29)*Speicherraum!I39*Speicherraum!D$35*Speicherraum!D$41*0.06,0)</f>
        <v>212.16514457087996</v>
      </c>
      <c r="F16" s="351">
        <f>Speicherraum!P39</f>
        <v>106.08257228543998</v>
      </c>
      <c r="G16" s="353">
        <v>240</v>
      </c>
      <c r="H16" s="264"/>
      <c r="I16" s="364"/>
      <c r="J16" s="364"/>
      <c r="K16" s="364"/>
      <c r="L16" s="41"/>
    </row>
    <row r="17" spans="1:12" x14ac:dyDescent="0.2">
      <c r="A17" s="350">
        <v>36.4</v>
      </c>
      <c r="B17" s="351">
        <f>IF(Speicherraum!P41=Speicherraum!T$41,Speicherraum!P41,0)</f>
        <v>0</v>
      </c>
      <c r="C17" s="352">
        <f>IF(Speicherraum!P41=MAX(Speicherraum!P$19:P$53),Speicherraum!J41,0)</f>
        <v>0</v>
      </c>
      <c r="D17" s="352">
        <f>IF(Speicherraum!P41=MAX(Speicherraum!P$19:P$53),Speicherraum!I41,0)</f>
        <v>0</v>
      </c>
      <c r="E17" s="350">
        <f>IF((Speicherraum!J41-Speicherraum!E$29)*Speicherraum!I41*Speicherraum!D$35*Speicherraum!D$41*0.06&gt;0,(Speicherraum!J41-Speicherraum!E$29)*Speicherraum!I41*Speicherraum!D$35*Speicherraum!D$41*0.06,0)</f>
        <v>170.76706758143999</v>
      </c>
      <c r="F17" s="351">
        <f>Speicherraum!P41</f>
        <v>85.383533790719994</v>
      </c>
      <c r="G17" s="353">
        <v>360</v>
      </c>
      <c r="H17" s="264"/>
      <c r="I17" s="364"/>
      <c r="J17" s="364"/>
      <c r="K17" s="364"/>
      <c r="L17" s="41"/>
    </row>
    <row r="18" spans="1:12" x14ac:dyDescent="0.2">
      <c r="A18" s="350">
        <v>41.2</v>
      </c>
      <c r="B18" s="351">
        <f>IF(Speicherraum!P43=Speicherraum!T$41,Speicherraum!P43,0)</f>
        <v>0</v>
      </c>
      <c r="C18" s="352">
        <f>IF(Speicherraum!P43=MAX(Speicherraum!P$19:P$53),Speicherraum!J43,0)</f>
        <v>0</v>
      </c>
      <c r="D18" s="352">
        <f>IF(Speicherraum!P43=MAX(Speicherraum!P$19:P$53),Speicherraum!I43,0)</f>
        <v>0</v>
      </c>
      <c r="E18" s="350">
        <f>IF((Speicherraum!J43-Speicherraum!E$29)*Speicherraum!I43*Speicherraum!D$35*Speicherraum!D$41*0.06&gt;0,(Speicherraum!J43-Speicherraum!E$29)*Speicherraum!I43*Speicherraum!D$35*Speicherraum!D$41*0.06,0)</f>
        <v>89.264603508480008</v>
      </c>
      <c r="F18" s="351">
        <f>Speicherraum!P43</f>
        <v>44.632301754240004</v>
      </c>
      <c r="G18" s="353">
        <v>540</v>
      </c>
      <c r="H18" s="264"/>
      <c r="I18" s="364"/>
      <c r="J18" s="364"/>
      <c r="K18" s="364"/>
      <c r="L18" s="41"/>
    </row>
    <row r="19" spans="1:12" x14ac:dyDescent="0.2">
      <c r="A19" s="350">
        <v>45.1</v>
      </c>
      <c r="B19" s="351">
        <f>IF(Speicherraum!P45=Speicherraum!T$41,Speicherraum!P45,0)</f>
        <v>0</v>
      </c>
      <c r="C19" s="352">
        <f>IF(Speicherraum!P45=MAX(Speicherraum!P$19:P$53),Speicherraum!J45,0)</f>
        <v>0</v>
      </c>
      <c r="D19" s="352">
        <f>IF(Speicherraum!P45=MAX(Speicherraum!P$19:P$53),Speicherraum!I45,0)</f>
        <v>0</v>
      </c>
      <c r="E19" s="350">
        <f>IF((Speicherraum!J45-Speicherraum!E$29)*Speicherraum!I45*Speicherraum!D$35*Speicherraum!D$41*0.06&gt;0,(Speicherraum!J45-Speicherraum!E$29)*Speicherraum!I45*Speicherraum!D$35*Speicherraum!D$41*0.06,0)</f>
        <v>0</v>
      </c>
      <c r="F19" s="351">
        <f>Speicherraum!P45</f>
        <v>0</v>
      </c>
      <c r="G19" s="353">
        <v>720</v>
      </c>
      <c r="H19" s="264"/>
      <c r="I19" s="364"/>
      <c r="J19" s="364"/>
      <c r="K19" s="364"/>
      <c r="L19" s="41"/>
    </row>
    <row r="20" spans="1:12" x14ac:dyDescent="0.2">
      <c r="A20" s="350">
        <v>48.8</v>
      </c>
      <c r="B20" s="351">
        <f>IF(Speicherraum!P47=Speicherraum!T$41,Speicherraum!P47,0)</f>
        <v>0</v>
      </c>
      <c r="C20" s="352">
        <f>IF(Speicherraum!P47=MAX(Speicherraum!P$19:P$53),Speicherraum!J47,0)</f>
        <v>0</v>
      </c>
      <c r="D20" s="352">
        <f>IF(Speicherraum!P47=MAX(Speicherraum!P$19:P$53),Speicherraum!I47,0)</f>
        <v>0</v>
      </c>
      <c r="E20" s="350">
        <f>IF((Speicherraum!J47-Speicherraum!E$29)*Speicherraum!I47*Speicherraum!D$35*Speicherraum!D$41*0.06&gt;0,(Speicherraum!J47-Speicherraum!E$29)*Speicherraum!I47*Speicherraum!D$35*Speicherraum!D$41*0.06,0)</f>
        <v>0</v>
      </c>
      <c r="F20" s="351">
        <f>Speicherraum!P47</f>
        <v>0</v>
      </c>
      <c r="G20" s="353">
        <v>1080</v>
      </c>
      <c r="H20" s="264"/>
      <c r="I20" s="364"/>
      <c r="J20" s="364"/>
      <c r="K20" s="364"/>
      <c r="L20" s="41"/>
    </row>
    <row r="21" spans="1:12" x14ac:dyDescent="0.2">
      <c r="A21" s="350">
        <v>52.6</v>
      </c>
      <c r="B21" s="351">
        <f>IF(Speicherraum!P49=Speicherraum!T$41,Speicherraum!P49,0)</f>
        <v>0</v>
      </c>
      <c r="C21" s="352">
        <f>IF(Speicherraum!P49=MAX(Speicherraum!P$19:P$53),Speicherraum!J49,0)</f>
        <v>0</v>
      </c>
      <c r="D21" s="352">
        <f>IF(Speicherraum!P49=MAX(Speicherraum!P$19:P$53),Speicherraum!I49,0)</f>
        <v>0</v>
      </c>
      <c r="E21" s="350">
        <f>IF((Speicherraum!J49-Speicherraum!E$29)*Speicherraum!I49*Speicherraum!D$35*Speicherraum!D$41*0.06&gt;0,(Speicherraum!J49-Speicherraum!E$29)*Speicherraum!I49*Speicherraum!D$35*Speicherraum!D$41*0.06,0)</f>
        <v>0</v>
      </c>
      <c r="F21" s="351">
        <f>Speicherraum!P49</f>
        <v>0</v>
      </c>
      <c r="G21" s="353">
        <v>1440</v>
      </c>
      <c r="H21" s="264"/>
      <c r="I21" s="364"/>
      <c r="J21" s="364"/>
      <c r="K21" s="364"/>
      <c r="L21" s="41"/>
    </row>
    <row r="22" spans="1:12" x14ac:dyDescent="0.2">
      <c r="A22" s="350">
        <v>64.2</v>
      </c>
      <c r="B22" s="351">
        <f>IF(Speicherraum!P51=Speicherraum!T$41,Speicherraum!P51,0)</f>
        <v>0</v>
      </c>
      <c r="C22" s="352">
        <f>IF(Speicherraum!P51=MAX(Speicherraum!P$19:P$53),Speicherraum!J51,0)</f>
        <v>0</v>
      </c>
      <c r="D22" s="352">
        <f>IF(Speicherraum!P51=MAX(Speicherraum!P$19:P$53),Speicherraum!I51,0)</f>
        <v>0</v>
      </c>
      <c r="E22" s="350">
        <f>IF((Speicherraum!J51-Speicherraum!E$29)*Speicherraum!I51*Speicherraum!D$35*Speicherraum!D$41*0.06&gt;0,(Speicherraum!J51-Speicherraum!E$29)*Speicherraum!I51*Speicherraum!D$35*Speicherraum!D$41*0.06,0)</f>
        <v>0</v>
      </c>
      <c r="F22" s="351">
        <f>Speicherraum!P51</f>
        <v>0</v>
      </c>
      <c r="G22" s="353">
        <v>2880</v>
      </c>
      <c r="H22" s="264"/>
      <c r="I22" s="364"/>
      <c r="J22" s="364"/>
      <c r="K22" s="364"/>
      <c r="L22" s="41"/>
    </row>
    <row r="23" spans="1:12" x14ac:dyDescent="0.2">
      <c r="A23" s="350">
        <v>67.7</v>
      </c>
      <c r="B23" s="351">
        <f>IF(Speicherraum!P53=Speicherraum!T$41,Speicherraum!P53,0)</f>
        <v>0</v>
      </c>
      <c r="C23" s="352">
        <f>IF(Speicherraum!P53=MAX(Speicherraum!P$19:P$53),Speicherraum!J53,0)</f>
        <v>0</v>
      </c>
      <c r="D23" s="352">
        <f>IF(Speicherraum!P53=MAX(Speicherraum!P$19:P$53),Speicherraum!I53,0)</f>
        <v>0</v>
      </c>
      <c r="E23" s="350">
        <f>IF((Speicherraum!J53-Speicherraum!E$29)*Speicherraum!I53*Speicherraum!D$35*Speicherraum!D$41*0.06&gt;0,(Speicherraum!J53-Speicherraum!E$29)*Speicherraum!I53*Speicherraum!D$35*Speicherraum!D$41*0.06,0)</f>
        <v>0</v>
      </c>
      <c r="F23" s="351">
        <f>Speicherraum!P53</f>
        <v>0</v>
      </c>
      <c r="G23" s="353">
        <v>4320</v>
      </c>
      <c r="H23" s="264"/>
      <c r="I23" s="364"/>
      <c r="J23" s="364"/>
      <c r="K23" s="364"/>
      <c r="L23" s="41"/>
    </row>
    <row r="24" spans="1:12" x14ac:dyDescent="0.2">
      <c r="A24" s="264"/>
      <c r="B24" s="264"/>
      <c r="C24" s="264"/>
      <c r="D24" s="264"/>
      <c r="E24" s="350"/>
      <c r="F24" s="264"/>
      <c r="G24" s="264"/>
      <c r="H24" s="264"/>
      <c r="I24" s="364"/>
      <c r="J24" s="364"/>
      <c r="K24" s="364"/>
      <c r="L24" s="41"/>
    </row>
    <row r="25" spans="1:12" x14ac:dyDescent="0.2">
      <c r="A25" s="264"/>
      <c r="B25" s="264"/>
      <c r="C25" s="264"/>
      <c r="D25" s="264"/>
      <c r="E25" s="354">
        <f>MAX(E6:E23)</f>
        <v>231.1392631910399</v>
      </c>
      <c r="F25" s="264"/>
      <c r="G25" s="264"/>
      <c r="H25" s="264"/>
      <c r="I25" s="364"/>
      <c r="J25" s="364"/>
      <c r="K25" s="364"/>
      <c r="L25" s="41"/>
    </row>
    <row r="26" spans="1:12" x14ac:dyDescent="0.2">
      <c r="A26" s="264"/>
      <c r="B26" s="264"/>
      <c r="C26" s="264"/>
      <c r="D26" s="264"/>
      <c r="E26" s="264"/>
      <c r="F26" s="264"/>
      <c r="G26" s="264"/>
      <c r="H26" s="264"/>
      <c r="I26" s="364"/>
      <c r="J26" s="364"/>
      <c r="K26" s="364"/>
      <c r="L26" s="41"/>
    </row>
    <row r="27" spans="1:12" x14ac:dyDescent="0.2">
      <c r="A27" s="264"/>
      <c r="B27" s="264"/>
      <c r="C27" s="264"/>
      <c r="D27" s="264"/>
      <c r="E27" s="264"/>
      <c r="F27" s="264"/>
      <c r="G27" s="264"/>
      <c r="H27" s="264"/>
      <c r="I27" s="364"/>
      <c r="J27" s="364"/>
      <c r="K27" s="364"/>
      <c r="L27" s="41"/>
    </row>
    <row r="28" spans="1:12" x14ac:dyDescent="0.2">
      <c r="A28" s="264" t="s">
        <v>144</v>
      </c>
      <c r="B28" s="264"/>
      <c r="C28" s="264"/>
      <c r="D28" s="264"/>
      <c r="E28" s="264"/>
      <c r="F28" s="266"/>
      <c r="G28" s="266"/>
      <c r="H28" s="266"/>
      <c r="I28" s="364"/>
      <c r="J28" s="364"/>
      <c r="K28" s="364"/>
      <c r="L28" s="41"/>
    </row>
    <row r="29" spans="1:12" x14ac:dyDescent="0.2">
      <c r="A29" s="265"/>
      <c r="B29" s="264" t="s">
        <v>94</v>
      </c>
      <c r="C29" s="264" t="s">
        <v>147</v>
      </c>
      <c r="D29" s="264" t="s">
        <v>146</v>
      </c>
      <c r="E29" s="264"/>
      <c r="F29" s="266"/>
      <c r="G29" s="266"/>
      <c r="H29" s="266"/>
      <c r="I29" s="364"/>
      <c r="J29" s="364"/>
      <c r="K29" s="364"/>
      <c r="L29" s="41"/>
    </row>
    <row r="30" spans="1:12" x14ac:dyDescent="0.2">
      <c r="A30" s="265"/>
      <c r="B30" s="355">
        <f>((RRB_oder_SRK!D20+RRB_oder_SRK!G20)/RRB_oder_SRK!D32)*SIN(RADIANS(90))</f>
        <v>0.31622776601683794</v>
      </c>
      <c r="C30" s="355">
        <f>1/1.5*SIN(RADIANS(90))</f>
        <v>0.66666666666666663</v>
      </c>
      <c r="D30" s="355">
        <f>((RRB_oder_SRK!D20+RRB_oder_SRK!G20)/RRB_oder_SRK!G32)*SIN(RADIANS(90))</f>
        <v>0.31622776601683794</v>
      </c>
      <c r="E30" s="264"/>
      <c r="F30" s="266"/>
      <c r="G30" s="266"/>
      <c r="H30" s="266"/>
      <c r="I30" s="364"/>
      <c r="J30" s="364"/>
      <c r="K30" s="364"/>
      <c r="L30" s="41"/>
    </row>
    <row r="31" spans="1:12" x14ac:dyDescent="0.2">
      <c r="A31" s="265"/>
      <c r="B31" s="356">
        <f>DEGREES(ASIN(B30))</f>
        <v>18.434948822922014</v>
      </c>
      <c r="C31" s="356">
        <f>DEGREES(ASIN(C30))</f>
        <v>41.810314895778596</v>
      </c>
      <c r="D31" s="356">
        <f>DEGREES(ASIN(D30))</f>
        <v>18.434948822922014</v>
      </c>
      <c r="E31" s="267"/>
      <c r="F31" s="265"/>
      <c r="G31" s="265"/>
      <c r="H31" s="265"/>
      <c r="I31" s="364"/>
      <c r="J31" s="364"/>
      <c r="K31" s="364"/>
      <c r="L31" s="41"/>
    </row>
    <row r="32" spans="1:12" x14ac:dyDescent="0.2">
      <c r="A32" s="267"/>
      <c r="B32" s="267"/>
      <c r="C32" s="267"/>
      <c r="D32" s="267"/>
      <c r="E32" s="267"/>
      <c r="F32" s="265"/>
      <c r="G32" s="265"/>
      <c r="H32" s="265"/>
      <c r="I32" s="364"/>
      <c r="J32" s="364"/>
      <c r="K32" s="364"/>
      <c r="L32" s="41"/>
    </row>
    <row r="33" spans="1:12" x14ac:dyDescent="0.2">
      <c r="A33" s="265"/>
      <c r="B33" s="265"/>
      <c r="C33" s="265"/>
      <c r="D33" s="265"/>
      <c r="E33" s="267"/>
      <c r="F33" s="265"/>
      <c r="G33" s="265"/>
      <c r="H33" s="265"/>
      <c r="I33" s="364"/>
      <c r="J33" s="364"/>
      <c r="K33" s="364"/>
      <c r="L33" s="41"/>
    </row>
    <row r="34" spans="1:12" x14ac:dyDescent="0.2">
      <c r="A34" s="265" t="s">
        <v>171</v>
      </c>
      <c r="B34" s="362">
        <f>RRB_oder_SRK!D20+RRB_oder_SRK!G20</f>
        <v>1</v>
      </c>
      <c r="C34" s="362">
        <f>RRB_oder_SRK!D20+RRB_oder_SRK!G20</f>
        <v>1</v>
      </c>
      <c r="D34" s="265"/>
      <c r="E34" s="267"/>
      <c r="F34" s="265"/>
      <c r="G34" s="265"/>
      <c r="H34" s="265"/>
      <c r="I34" s="364"/>
      <c r="J34" s="364"/>
      <c r="K34" s="364"/>
      <c r="L34" s="41"/>
    </row>
    <row r="35" spans="1:12" x14ac:dyDescent="0.2">
      <c r="A35" s="265" t="s">
        <v>172</v>
      </c>
      <c r="B35" s="362">
        <f>B36*SIN(RADIANS(B38))/SIN(RADIANS(B39))</f>
        <v>3</v>
      </c>
      <c r="C35" s="362">
        <f>C36*SIN(RADIANS(C38))/SIN(RADIANS(C39))</f>
        <v>3</v>
      </c>
      <c r="D35" s="265"/>
      <c r="E35" s="267"/>
      <c r="F35" s="265"/>
      <c r="G35" s="265"/>
      <c r="H35" s="265"/>
      <c r="I35" s="364"/>
      <c r="J35" s="364"/>
      <c r="K35" s="364"/>
      <c r="L35" s="41"/>
    </row>
    <row r="36" spans="1:12" x14ac:dyDescent="0.2">
      <c r="A36" s="265" t="s">
        <v>173</v>
      </c>
      <c r="B36" s="362">
        <f>RRB_oder_SRK!D32</f>
        <v>3.1622776601683795</v>
      </c>
      <c r="C36" s="362">
        <f>RRB_oder_SRK!G32</f>
        <v>3.1622776601683795</v>
      </c>
      <c r="D36" s="265"/>
      <c r="E36" s="267"/>
      <c r="F36" s="265"/>
      <c r="G36" s="265"/>
      <c r="H36" s="265"/>
      <c r="I36" s="364"/>
      <c r="J36" s="364"/>
      <c r="K36" s="364"/>
      <c r="L36" s="41"/>
    </row>
    <row r="37" spans="1:12" x14ac:dyDescent="0.2">
      <c r="A37" s="265" t="s">
        <v>174</v>
      </c>
      <c r="B37" s="362">
        <f>B31</f>
        <v>18.434948822922014</v>
      </c>
      <c r="C37" s="362">
        <f>D31</f>
        <v>18.434948822922014</v>
      </c>
      <c r="D37" s="265"/>
      <c r="E37" s="267"/>
      <c r="F37" s="265"/>
      <c r="G37" s="265"/>
      <c r="H37" s="265"/>
      <c r="I37" s="364"/>
      <c r="J37" s="364"/>
      <c r="K37" s="364"/>
      <c r="L37" s="41"/>
    </row>
    <row r="38" spans="1:12" x14ac:dyDescent="0.2">
      <c r="A38" s="265" t="s">
        <v>175</v>
      </c>
      <c r="B38" s="362">
        <f>180-B39-B37</f>
        <v>71.56505117707799</v>
      </c>
      <c r="C38" s="362">
        <f>180-C39-C37</f>
        <v>71.56505117707799</v>
      </c>
      <c r="D38" s="265"/>
      <c r="E38" s="267"/>
      <c r="F38" s="265"/>
      <c r="G38" s="265"/>
      <c r="H38" s="265"/>
      <c r="I38" s="364"/>
      <c r="J38" s="364"/>
      <c r="K38" s="364"/>
      <c r="L38" s="41"/>
    </row>
    <row r="39" spans="1:12" x14ac:dyDescent="0.2">
      <c r="A39" s="265" t="s">
        <v>176</v>
      </c>
      <c r="B39" s="362">
        <v>90</v>
      </c>
      <c r="C39" s="362">
        <v>90</v>
      </c>
      <c r="D39" s="265"/>
      <c r="E39" s="264"/>
      <c r="F39" s="266"/>
      <c r="G39" s="266"/>
      <c r="H39" s="266"/>
      <c r="I39" s="365"/>
      <c r="J39" s="365"/>
      <c r="K39" s="364"/>
      <c r="L39" s="41"/>
    </row>
    <row r="40" spans="1:12" x14ac:dyDescent="0.2">
      <c r="A40" s="265"/>
      <c r="B40" s="265"/>
      <c r="C40" s="265"/>
      <c r="D40" s="265"/>
      <c r="E40" s="264"/>
      <c r="F40" s="266"/>
      <c r="G40" s="266"/>
      <c r="H40" s="266"/>
      <c r="I40" s="365"/>
      <c r="J40" s="365"/>
      <c r="K40" s="364"/>
      <c r="L40" s="41"/>
    </row>
    <row r="41" spans="1:12" x14ac:dyDescent="0.2">
      <c r="A41" s="265"/>
      <c r="B41" s="265"/>
      <c r="C41" s="265"/>
      <c r="D41" s="265"/>
      <c r="E41" s="264"/>
      <c r="F41" s="266"/>
      <c r="G41" s="266"/>
      <c r="H41" s="266"/>
      <c r="I41" s="365"/>
      <c r="J41" s="365"/>
      <c r="K41" s="364"/>
      <c r="L41" s="41"/>
    </row>
    <row r="42" spans="1:12" x14ac:dyDescent="0.2">
      <c r="A42" s="265"/>
      <c r="B42" s="265"/>
      <c r="C42" s="265"/>
      <c r="D42" s="265"/>
      <c r="E42" s="264"/>
      <c r="F42" s="266"/>
      <c r="G42" s="266"/>
      <c r="H42" s="266"/>
      <c r="I42" s="365"/>
      <c r="J42" s="365"/>
      <c r="K42" s="364"/>
      <c r="L42" s="41"/>
    </row>
    <row r="43" spans="1:12" x14ac:dyDescent="0.2">
      <c r="A43" s="267"/>
      <c r="B43" s="267"/>
      <c r="C43" s="267"/>
      <c r="D43" s="267"/>
      <c r="E43" s="264"/>
      <c r="F43" s="266"/>
      <c r="G43" s="266"/>
      <c r="H43" s="266"/>
      <c r="I43" s="365"/>
      <c r="J43" s="365"/>
      <c r="K43" s="364"/>
      <c r="L43" s="41"/>
    </row>
    <row r="44" spans="1:12" x14ac:dyDescent="0.2">
      <c r="A44" s="267" t="s">
        <v>150</v>
      </c>
      <c r="B44" s="267"/>
      <c r="C44" s="267"/>
      <c r="D44" s="267"/>
      <c r="E44" s="264"/>
      <c r="F44" s="266"/>
      <c r="G44" s="266"/>
      <c r="H44" s="266"/>
      <c r="I44" s="365"/>
      <c r="J44" s="365"/>
      <c r="K44" s="364"/>
      <c r="L44" s="41"/>
    </row>
    <row r="45" spans="1:12" x14ac:dyDescent="0.2">
      <c r="A45" s="357" t="s">
        <v>130</v>
      </c>
      <c r="B45" s="357" t="s">
        <v>117</v>
      </c>
      <c r="C45" s="358">
        <v>5</v>
      </c>
      <c r="D45" s="358">
        <v>10</v>
      </c>
      <c r="E45" s="266"/>
      <c r="F45" s="266"/>
      <c r="G45" s="266"/>
      <c r="H45" s="266"/>
      <c r="I45" s="365"/>
      <c r="J45" s="365"/>
      <c r="K45" s="364"/>
      <c r="L45" s="41"/>
    </row>
    <row r="46" spans="1:12" x14ac:dyDescent="0.2">
      <c r="A46" s="357" t="s">
        <v>131</v>
      </c>
      <c r="B46" s="357" t="s">
        <v>117</v>
      </c>
      <c r="C46" s="358">
        <v>5</v>
      </c>
      <c r="D46" s="358">
        <v>10</v>
      </c>
      <c r="E46" s="266"/>
      <c r="F46" s="266"/>
      <c r="G46" s="266"/>
      <c r="H46" s="266"/>
      <c r="I46" s="365"/>
      <c r="J46" s="365"/>
      <c r="K46" s="364"/>
      <c r="L46" s="41"/>
    </row>
    <row r="47" spans="1:12" x14ac:dyDescent="0.2">
      <c r="A47" s="359" t="s">
        <v>136</v>
      </c>
      <c r="B47" s="359" t="s">
        <v>117</v>
      </c>
      <c r="C47" s="360">
        <f>C45*C46</f>
        <v>25</v>
      </c>
      <c r="D47" s="360">
        <f>D45*D46</f>
        <v>100</v>
      </c>
      <c r="E47" s="266"/>
      <c r="F47" s="266"/>
      <c r="G47" s="266"/>
      <c r="H47" s="266"/>
      <c r="I47" s="365"/>
      <c r="J47" s="365"/>
      <c r="K47" s="364"/>
      <c r="L47" s="41"/>
    </row>
    <row r="48" spans="1:12" x14ac:dyDescent="0.2">
      <c r="A48" s="357" t="s">
        <v>132</v>
      </c>
      <c r="B48" s="357" t="s">
        <v>117</v>
      </c>
      <c r="C48" s="358">
        <v>10</v>
      </c>
      <c r="D48" s="358">
        <v>5</v>
      </c>
      <c r="E48" s="266"/>
      <c r="F48" s="266"/>
      <c r="G48" s="266"/>
      <c r="H48" s="266"/>
      <c r="I48" s="365"/>
      <c r="J48" s="365"/>
      <c r="K48" s="364"/>
      <c r="L48" s="41"/>
    </row>
    <row r="49" spans="1:12" x14ac:dyDescent="0.2">
      <c r="A49" s="357" t="s">
        <v>133</v>
      </c>
      <c r="B49" s="357" t="s">
        <v>117</v>
      </c>
      <c r="C49" s="358">
        <v>10</v>
      </c>
      <c r="D49" s="358">
        <v>5</v>
      </c>
      <c r="E49" s="266"/>
      <c r="F49" s="266"/>
      <c r="G49" s="361"/>
      <c r="H49" s="266"/>
      <c r="I49" s="365"/>
      <c r="J49" s="365"/>
      <c r="K49" s="364"/>
      <c r="L49" s="41"/>
    </row>
    <row r="50" spans="1:12" x14ac:dyDescent="0.2">
      <c r="A50" s="359" t="s">
        <v>137</v>
      </c>
      <c r="B50" s="359" t="s">
        <v>117</v>
      </c>
      <c r="C50" s="360">
        <f>C48*C49</f>
        <v>100</v>
      </c>
      <c r="D50" s="360">
        <f>D48*D49</f>
        <v>25</v>
      </c>
      <c r="E50" s="266"/>
      <c r="F50" s="266"/>
      <c r="G50" s="266"/>
      <c r="H50" s="266"/>
      <c r="I50" s="365"/>
      <c r="J50" s="365"/>
      <c r="K50" s="364"/>
      <c r="L50" s="41"/>
    </row>
    <row r="51" spans="1:12" x14ac:dyDescent="0.2">
      <c r="A51" s="357" t="s">
        <v>134</v>
      </c>
      <c r="B51" s="357" t="s">
        <v>117</v>
      </c>
      <c r="C51" s="358">
        <v>1.25</v>
      </c>
      <c r="D51" s="358">
        <v>1.25</v>
      </c>
      <c r="E51" s="266"/>
      <c r="F51" s="266"/>
      <c r="G51" s="361"/>
      <c r="H51" s="266"/>
      <c r="I51" s="365"/>
      <c r="J51" s="365"/>
      <c r="K51" s="364"/>
      <c r="L51" s="41"/>
    </row>
    <row r="52" spans="1:12" x14ac:dyDescent="0.2">
      <c r="A52" s="359" t="s">
        <v>135</v>
      </c>
      <c r="B52" s="359" t="s">
        <v>117</v>
      </c>
      <c r="C52" s="360">
        <f>SQRT(C51^2+((C48-C45)^2/4))</f>
        <v>2.7950849718747373</v>
      </c>
      <c r="D52" s="360">
        <f>SQRT(D51^2+((D48-D45)^2/4))</f>
        <v>2.7950849718747373</v>
      </c>
      <c r="E52" s="266"/>
      <c r="F52" s="266"/>
      <c r="G52" s="266"/>
      <c r="H52" s="266"/>
      <c r="I52" s="365"/>
      <c r="J52" s="365"/>
      <c r="K52" s="366"/>
    </row>
    <row r="53" spans="1:12" x14ac:dyDescent="0.2">
      <c r="A53" s="359" t="s">
        <v>76</v>
      </c>
      <c r="B53" s="359" t="s">
        <v>117</v>
      </c>
      <c r="C53" s="360">
        <f>(C51/3)*(C50+(SQRT(C50*C47))+C47)</f>
        <v>72.916666666666671</v>
      </c>
      <c r="D53" s="360">
        <f>(D51/3)*(D50+(SQRT(D50*D47))+D47)</f>
        <v>72.916666666666671</v>
      </c>
      <c r="E53" s="266"/>
      <c r="F53" s="266"/>
      <c r="G53" s="361"/>
      <c r="H53" s="266"/>
      <c r="I53" s="365"/>
      <c r="J53" s="365"/>
      <c r="K53" s="366"/>
    </row>
    <row r="54" spans="1:12" x14ac:dyDescent="0.2">
      <c r="A54" s="265"/>
      <c r="B54" s="265"/>
      <c r="C54" s="265"/>
      <c r="D54" s="265"/>
      <c r="E54" s="266"/>
      <c r="F54" s="266"/>
      <c r="G54" s="266"/>
      <c r="H54" s="266"/>
      <c r="I54" s="365"/>
      <c r="J54" s="365"/>
      <c r="K54" s="366"/>
    </row>
    <row r="55" spans="1:12" x14ac:dyDescent="0.2">
      <c r="A55" s="265"/>
      <c r="B55" s="265"/>
      <c r="C55" s="265"/>
      <c r="D55" s="265"/>
      <c r="E55" s="266"/>
      <c r="F55" s="266"/>
      <c r="G55" s="361"/>
      <c r="H55" s="266"/>
      <c r="I55" s="365"/>
      <c r="J55" s="365"/>
      <c r="K55" s="366"/>
    </row>
    <row r="56" spans="1:12" x14ac:dyDescent="0.2">
      <c r="A56" s="265"/>
      <c r="B56" s="265"/>
      <c r="C56" s="265"/>
      <c r="D56" s="265"/>
      <c r="E56" s="266"/>
      <c r="F56" s="266"/>
      <c r="G56" s="266"/>
      <c r="H56" s="266"/>
      <c r="I56" s="365"/>
      <c r="J56" s="365"/>
      <c r="K56" s="366"/>
    </row>
    <row r="57" spans="1:12" x14ac:dyDescent="0.2">
      <c r="A57" s="265"/>
      <c r="B57" s="265"/>
      <c r="C57" s="265"/>
      <c r="D57" s="265"/>
      <c r="E57" s="266"/>
      <c r="F57" s="266"/>
      <c r="G57" s="361"/>
      <c r="H57" s="266"/>
      <c r="I57" s="365"/>
      <c r="J57" s="365"/>
      <c r="K57" s="366"/>
    </row>
    <row r="58" spans="1:12" x14ac:dyDescent="0.2">
      <c r="A58" s="265"/>
      <c r="B58" s="265"/>
      <c r="C58" s="265"/>
      <c r="D58" s="265"/>
      <c r="E58" s="266"/>
      <c r="F58" s="264"/>
      <c r="G58" s="264"/>
      <c r="H58" s="266"/>
      <c r="I58" s="365"/>
      <c r="J58" s="365"/>
      <c r="K58" s="366"/>
    </row>
    <row r="59" spans="1:12" x14ac:dyDescent="0.2">
      <c r="A59" s="265"/>
      <c r="B59" s="265"/>
      <c r="C59" s="265"/>
      <c r="D59" s="265"/>
      <c r="E59" s="266"/>
      <c r="F59" s="264"/>
      <c r="G59" s="353"/>
      <c r="H59" s="266"/>
      <c r="I59" s="365"/>
      <c r="J59" s="365"/>
      <c r="K59" s="366"/>
    </row>
    <row r="60" spans="1:12" x14ac:dyDescent="0.2">
      <c r="A60" s="265"/>
      <c r="B60" s="265"/>
      <c r="C60" s="265"/>
      <c r="D60" s="265"/>
      <c r="E60" s="266"/>
      <c r="F60" s="264"/>
      <c r="G60" s="264"/>
      <c r="H60" s="266"/>
      <c r="I60" s="365"/>
      <c r="J60" s="365"/>
      <c r="K60" s="366"/>
    </row>
    <row r="61" spans="1:12" x14ac:dyDescent="0.2">
      <c r="A61" s="265"/>
      <c r="B61" s="265"/>
      <c r="C61" s="265"/>
      <c r="D61" s="265"/>
      <c r="E61" s="266"/>
      <c r="F61" s="264"/>
      <c r="G61" s="353"/>
      <c r="H61" s="266"/>
      <c r="I61" s="365"/>
      <c r="J61" s="365"/>
      <c r="K61" s="366"/>
    </row>
    <row r="62" spans="1:12" x14ac:dyDescent="0.2">
      <c r="A62" s="265"/>
      <c r="B62" s="265"/>
      <c r="C62" s="265"/>
      <c r="D62" s="265"/>
      <c r="E62" s="266"/>
      <c r="F62" s="264"/>
      <c r="G62" s="264"/>
      <c r="H62" s="266"/>
      <c r="I62" s="365"/>
      <c r="J62" s="365"/>
      <c r="K62" s="366"/>
    </row>
    <row r="63" spans="1:12" x14ac:dyDescent="0.2">
      <c r="A63" s="367"/>
      <c r="B63" s="367"/>
      <c r="C63" s="367"/>
      <c r="D63" s="367"/>
      <c r="E63" s="266"/>
      <c r="F63" s="264"/>
      <c r="G63" s="353"/>
      <c r="H63" s="266"/>
      <c r="I63" s="365"/>
      <c r="J63" s="365"/>
      <c r="K63" s="366"/>
    </row>
    <row r="64" spans="1:12" x14ac:dyDescent="0.2">
      <c r="A64" s="367"/>
      <c r="B64" s="367"/>
      <c r="C64" s="367"/>
      <c r="D64" s="367"/>
      <c r="E64" s="266"/>
      <c r="F64" s="264"/>
      <c r="G64" s="264"/>
      <c r="H64" s="266"/>
      <c r="I64" s="365"/>
      <c r="J64" s="365"/>
      <c r="K64" s="366"/>
    </row>
    <row r="65" spans="1:11" x14ac:dyDescent="0.2">
      <c r="A65" s="367"/>
      <c r="B65" s="367"/>
      <c r="C65" s="367"/>
      <c r="D65" s="367"/>
      <c r="E65" s="266"/>
      <c r="F65" s="264"/>
      <c r="G65" s="264"/>
      <c r="H65" s="266"/>
      <c r="I65" s="365"/>
      <c r="J65" s="365"/>
      <c r="K65" s="366"/>
    </row>
    <row r="66" spans="1:11" x14ac:dyDescent="0.2">
      <c r="A66" s="366"/>
      <c r="B66" s="366"/>
      <c r="C66" s="366"/>
      <c r="D66" s="366"/>
      <c r="E66" s="365"/>
      <c r="F66" s="365"/>
      <c r="G66" s="365"/>
      <c r="H66" s="365"/>
      <c r="I66" s="365"/>
      <c r="J66" s="365"/>
      <c r="K66" s="366"/>
    </row>
    <row r="67" spans="1:11" x14ac:dyDescent="0.2">
      <c r="A67" s="366"/>
      <c r="B67" s="366"/>
      <c r="C67" s="366"/>
      <c r="D67" s="366"/>
      <c r="E67" s="365"/>
      <c r="F67" s="365"/>
      <c r="G67" s="365"/>
      <c r="H67" s="365"/>
      <c r="I67" s="365"/>
      <c r="J67" s="365"/>
      <c r="K67" s="366"/>
    </row>
    <row r="68" spans="1:11" x14ac:dyDescent="0.2">
      <c r="A68" s="366"/>
      <c r="B68" s="366"/>
      <c r="C68" s="366"/>
      <c r="D68" s="366"/>
      <c r="E68" s="365"/>
      <c r="F68" s="365"/>
      <c r="G68" s="365"/>
      <c r="H68" s="365"/>
      <c r="I68" s="365"/>
      <c r="J68" s="365"/>
      <c r="K68" s="366"/>
    </row>
    <row r="69" spans="1:11" x14ac:dyDescent="0.2">
      <c r="A69" s="366"/>
      <c r="B69" s="366"/>
      <c r="C69" s="366"/>
      <c r="D69" s="366"/>
      <c r="E69" s="365"/>
      <c r="F69" s="365"/>
      <c r="G69" s="365"/>
      <c r="H69" s="365"/>
      <c r="I69" s="365"/>
      <c r="J69" s="365"/>
      <c r="K69" s="366"/>
    </row>
    <row r="70" spans="1:11" x14ac:dyDescent="0.2">
      <c r="A70" s="366"/>
      <c r="B70" s="366"/>
      <c r="C70" s="366"/>
      <c r="D70" s="366"/>
      <c r="E70" s="365"/>
      <c r="F70" s="365"/>
      <c r="G70" s="365"/>
      <c r="H70" s="365"/>
      <c r="I70" s="365"/>
      <c r="J70" s="365"/>
      <c r="K70" s="366"/>
    </row>
    <row r="71" spans="1:11" x14ac:dyDescent="0.2">
      <c r="A71" s="366"/>
      <c r="B71" s="366"/>
      <c r="C71" s="366"/>
      <c r="D71" s="366"/>
      <c r="E71" s="365"/>
      <c r="F71" s="365"/>
      <c r="G71" s="365"/>
      <c r="H71" s="365"/>
      <c r="I71" s="365"/>
      <c r="J71" s="365"/>
      <c r="K71" s="366"/>
    </row>
    <row r="72" spans="1:11" x14ac:dyDescent="0.2">
      <c r="A72" s="366"/>
      <c r="B72" s="366"/>
      <c r="C72" s="366"/>
      <c r="D72" s="366"/>
      <c r="E72" s="364"/>
      <c r="F72" s="364"/>
      <c r="G72" s="364"/>
      <c r="H72" s="364"/>
      <c r="I72" s="364"/>
      <c r="J72" s="364"/>
      <c r="K72" s="366"/>
    </row>
    <row r="73" spans="1:11" x14ac:dyDescent="0.2">
      <c r="A73" s="364"/>
      <c r="B73" s="364"/>
      <c r="C73" s="364"/>
      <c r="D73" s="364"/>
      <c r="E73" s="364"/>
      <c r="F73" s="364"/>
      <c r="G73" s="364"/>
      <c r="H73" s="364"/>
      <c r="I73" s="364"/>
      <c r="J73" s="364"/>
      <c r="K73" s="366"/>
    </row>
    <row r="74" spans="1:11" x14ac:dyDescent="0.2">
      <c r="A74" s="364"/>
      <c r="B74" s="364"/>
      <c r="C74" s="364"/>
      <c r="D74" s="364"/>
      <c r="E74" s="364"/>
      <c r="F74" s="364"/>
      <c r="G74" s="364"/>
      <c r="H74" s="364"/>
      <c r="I74" s="364"/>
      <c r="J74" s="364"/>
      <c r="K74" s="366"/>
    </row>
    <row r="75" spans="1:11" x14ac:dyDescent="0.2">
      <c r="A75" s="366"/>
      <c r="B75" s="366"/>
      <c r="C75" s="366"/>
      <c r="D75" s="366"/>
      <c r="E75" s="366"/>
      <c r="F75" s="366"/>
      <c r="G75" s="366"/>
      <c r="H75" s="366"/>
      <c r="I75" s="366"/>
      <c r="J75" s="366"/>
      <c r="K75" s="366"/>
    </row>
    <row r="76" spans="1:11" x14ac:dyDescent="0.2">
      <c r="A76" s="366"/>
      <c r="B76" s="366"/>
      <c r="C76" s="366"/>
      <c r="D76" s="366"/>
      <c r="E76" s="366"/>
      <c r="F76" s="366"/>
      <c r="G76" s="366"/>
      <c r="H76" s="366"/>
      <c r="I76" s="366"/>
      <c r="J76" s="366"/>
      <c r="K76" s="366"/>
    </row>
    <row r="77" spans="1:11" x14ac:dyDescent="0.2">
      <c r="A77" s="366"/>
      <c r="B77" s="366"/>
      <c r="C77" s="366"/>
      <c r="D77" s="366"/>
      <c r="E77" s="366"/>
      <c r="F77" s="366"/>
      <c r="G77" s="366"/>
      <c r="H77" s="366"/>
      <c r="I77" s="366"/>
      <c r="J77" s="366"/>
      <c r="K77" s="366"/>
    </row>
    <row r="78" spans="1:11" x14ac:dyDescent="0.2">
      <c r="A78" s="366"/>
      <c r="B78" s="366"/>
      <c r="C78" s="366"/>
      <c r="D78" s="366"/>
      <c r="E78" s="366"/>
      <c r="F78" s="366"/>
      <c r="G78" s="366"/>
      <c r="H78" s="366"/>
      <c r="I78" s="366"/>
      <c r="J78" s="366"/>
      <c r="K78" s="366"/>
    </row>
    <row r="79" spans="1:11" x14ac:dyDescent="0.2">
      <c r="A79" s="366"/>
      <c r="B79" s="366"/>
      <c r="C79" s="366"/>
      <c r="D79" s="366"/>
      <c r="E79" s="366"/>
      <c r="F79" s="366"/>
      <c r="G79" s="366"/>
      <c r="H79" s="366"/>
      <c r="I79" s="366"/>
      <c r="J79" s="366"/>
      <c r="K79" s="366"/>
    </row>
    <row r="80" spans="1:11" x14ac:dyDescent="0.2">
      <c r="A80" s="366"/>
      <c r="B80" s="366"/>
      <c r="C80" s="366"/>
      <c r="D80" s="366"/>
      <c r="E80" s="366"/>
      <c r="F80" s="366"/>
      <c r="G80" s="366"/>
      <c r="H80" s="366"/>
      <c r="I80" s="366"/>
      <c r="J80" s="366"/>
      <c r="K80" s="366"/>
    </row>
    <row r="81" spans="1:11" x14ac:dyDescent="0.2">
      <c r="A81" s="366"/>
      <c r="B81" s="366"/>
      <c r="C81" s="366"/>
      <c r="D81" s="366"/>
      <c r="E81" s="366"/>
      <c r="F81" s="366"/>
      <c r="G81" s="366"/>
      <c r="H81" s="366"/>
      <c r="I81" s="366"/>
      <c r="J81" s="366"/>
      <c r="K81" s="366"/>
    </row>
    <row r="82" spans="1:11" x14ac:dyDescent="0.2">
      <c r="A82" s="366"/>
      <c r="B82" s="366"/>
      <c r="C82" s="366"/>
      <c r="D82" s="366"/>
      <c r="E82" s="366"/>
      <c r="F82" s="366"/>
      <c r="G82" s="366"/>
      <c r="H82" s="366"/>
      <c r="I82" s="366"/>
      <c r="J82" s="366"/>
      <c r="K82" s="366"/>
    </row>
    <row r="83" spans="1:11" x14ac:dyDescent="0.2">
      <c r="A83" s="366"/>
      <c r="B83" s="366"/>
      <c r="C83" s="366"/>
      <c r="D83" s="366"/>
      <c r="E83" s="366"/>
      <c r="F83" s="366"/>
      <c r="G83" s="366"/>
      <c r="H83" s="366"/>
      <c r="I83" s="366"/>
      <c r="J83" s="366"/>
      <c r="K83" s="366"/>
    </row>
    <row r="84" spans="1:11" x14ac:dyDescent="0.2">
      <c r="A84" s="366"/>
      <c r="B84" s="366"/>
      <c r="C84" s="366"/>
      <c r="D84" s="366"/>
      <c r="E84" s="366"/>
      <c r="F84" s="366"/>
      <c r="G84" s="366"/>
      <c r="H84" s="366"/>
      <c r="I84" s="366"/>
      <c r="J84" s="366"/>
      <c r="K84" s="366"/>
    </row>
    <row r="85" spans="1:11" x14ac:dyDescent="0.2">
      <c r="A85" s="366"/>
      <c r="B85" s="366"/>
      <c r="C85" s="366"/>
      <c r="D85" s="366"/>
      <c r="E85" s="366"/>
      <c r="F85" s="366"/>
      <c r="G85" s="366"/>
      <c r="H85" s="366"/>
      <c r="I85" s="366"/>
      <c r="J85" s="366"/>
      <c r="K85" s="366"/>
    </row>
    <row r="86" spans="1:11" x14ac:dyDescent="0.2">
      <c r="A86" s="366"/>
      <c r="B86" s="366"/>
      <c r="C86" s="366"/>
      <c r="D86" s="366"/>
      <c r="E86" s="366"/>
      <c r="F86" s="366"/>
      <c r="G86" s="366"/>
      <c r="H86" s="366"/>
      <c r="I86" s="366"/>
      <c r="J86" s="366"/>
      <c r="K86" s="366"/>
    </row>
    <row r="87" spans="1:11" x14ac:dyDescent="0.2">
      <c r="A87" s="366"/>
      <c r="B87" s="366"/>
      <c r="C87" s="366"/>
      <c r="D87" s="366"/>
      <c r="E87" s="366"/>
      <c r="F87" s="366"/>
      <c r="G87" s="366"/>
      <c r="H87" s="366"/>
      <c r="I87" s="366"/>
      <c r="J87" s="366"/>
      <c r="K87" s="366"/>
    </row>
    <row r="88" spans="1:11" x14ac:dyDescent="0.2">
      <c r="A88" s="366"/>
      <c r="B88" s="366"/>
      <c r="C88" s="366"/>
      <c r="D88" s="366"/>
      <c r="E88" s="366"/>
      <c r="F88" s="366"/>
      <c r="G88" s="366"/>
      <c r="H88" s="366"/>
      <c r="I88" s="366"/>
      <c r="J88" s="366"/>
      <c r="K88" s="366"/>
    </row>
    <row r="89" spans="1:11" x14ac:dyDescent="0.2">
      <c r="A89" s="366"/>
      <c r="B89" s="366"/>
      <c r="C89" s="366"/>
      <c r="D89" s="366"/>
      <c r="E89" s="366"/>
      <c r="F89" s="366"/>
      <c r="G89" s="366"/>
      <c r="H89" s="366"/>
      <c r="I89" s="366"/>
      <c r="J89" s="366"/>
      <c r="K89" s="366"/>
    </row>
    <row r="90" spans="1:11" x14ac:dyDescent="0.2">
      <c r="A90" s="366"/>
      <c r="B90" s="366"/>
      <c r="C90" s="366"/>
      <c r="D90" s="366"/>
      <c r="E90" s="366"/>
      <c r="F90" s="366"/>
      <c r="G90" s="366"/>
      <c r="H90" s="366"/>
      <c r="I90" s="366"/>
      <c r="J90" s="366"/>
      <c r="K90" s="366"/>
    </row>
    <row r="91" spans="1:11" x14ac:dyDescent="0.2">
      <c r="A91" s="366"/>
      <c r="B91" s="366"/>
      <c r="C91" s="366"/>
      <c r="D91" s="366"/>
      <c r="E91" s="366"/>
      <c r="F91" s="366"/>
      <c r="G91" s="366"/>
      <c r="H91" s="366"/>
      <c r="I91" s="366"/>
      <c r="J91" s="366"/>
      <c r="K91" s="366"/>
    </row>
    <row r="92" spans="1:11" x14ac:dyDescent="0.2">
      <c r="A92" s="366"/>
      <c r="B92" s="366"/>
      <c r="C92" s="366"/>
      <c r="D92" s="366"/>
      <c r="E92" s="366"/>
      <c r="F92" s="366"/>
      <c r="G92" s="366"/>
      <c r="H92" s="366"/>
      <c r="I92" s="366"/>
      <c r="J92" s="366"/>
      <c r="K92" s="366"/>
    </row>
    <row r="93" spans="1:11" x14ac:dyDescent="0.2">
      <c r="A93" s="366"/>
      <c r="B93" s="366"/>
      <c r="C93" s="366"/>
      <c r="D93" s="366"/>
      <c r="E93" s="366"/>
      <c r="F93" s="366"/>
      <c r="G93" s="366"/>
      <c r="H93" s="366"/>
      <c r="I93" s="366"/>
      <c r="J93" s="366"/>
      <c r="K93" s="366"/>
    </row>
    <row r="94" spans="1:11" x14ac:dyDescent="0.2">
      <c r="A94" s="366"/>
      <c r="B94" s="366"/>
      <c r="C94" s="366"/>
      <c r="D94" s="366"/>
      <c r="E94" s="366"/>
      <c r="F94" s="366"/>
      <c r="G94" s="366"/>
      <c r="H94" s="366"/>
      <c r="I94" s="366"/>
      <c r="J94" s="366"/>
      <c r="K94" s="366"/>
    </row>
    <row r="95" spans="1:11" x14ac:dyDescent="0.2">
      <c r="A95" s="366"/>
      <c r="B95" s="366"/>
      <c r="C95" s="366"/>
      <c r="D95" s="366"/>
      <c r="E95" s="366"/>
      <c r="F95" s="366"/>
      <c r="G95" s="366"/>
      <c r="H95" s="366"/>
      <c r="I95" s="366"/>
      <c r="J95" s="366"/>
      <c r="K95" s="366"/>
    </row>
    <row r="96" spans="1:11" x14ac:dyDescent="0.2">
      <c r="A96" s="366"/>
      <c r="B96" s="366"/>
      <c r="C96" s="366"/>
      <c r="D96" s="366"/>
      <c r="E96" s="366"/>
      <c r="F96" s="366"/>
      <c r="G96" s="366"/>
      <c r="H96" s="366"/>
      <c r="I96" s="366"/>
      <c r="J96" s="366"/>
      <c r="K96" s="366"/>
    </row>
    <row r="97" spans="1:11" x14ac:dyDescent="0.2">
      <c r="A97" s="366"/>
      <c r="B97" s="366"/>
      <c r="C97" s="366"/>
      <c r="D97" s="366"/>
      <c r="E97" s="366"/>
      <c r="F97" s="366"/>
      <c r="G97" s="366"/>
      <c r="H97" s="366"/>
      <c r="I97" s="366"/>
      <c r="J97" s="366"/>
      <c r="K97" s="366"/>
    </row>
    <row r="98" spans="1:11" x14ac:dyDescent="0.2">
      <c r="A98" s="366"/>
      <c r="B98" s="366"/>
      <c r="C98" s="366"/>
      <c r="D98" s="366"/>
      <c r="E98" s="366"/>
      <c r="F98" s="366"/>
      <c r="G98" s="366"/>
      <c r="H98" s="366"/>
      <c r="I98" s="366"/>
      <c r="J98" s="366"/>
      <c r="K98" s="366"/>
    </row>
    <row r="99" spans="1:11" x14ac:dyDescent="0.2">
      <c r="A99" s="366"/>
      <c r="B99" s="366"/>
      <c r="C99" s="366"/>
      <c r="D99" s="366"/>
      <c r="E99" s="366"/>
      <c r="F99" s="366"/>
      <c r="G99" s="366"/>
      <c r="H99" s="366"/>
      <c r="I99" s="366"/>
      <c r="J99" s="366"/>
      <c r="K99" s="366"/>
    </row>
    <row r="100" spans="1:11" x14ac:dyDescent="0.2">
      <c r="A100" s="366"/>
      <c r="B100" s="366"/>
      <c r="C100" s="366"/>
      <c r="D100" s="366"/>
      <c r="E100" s="366"/>
      <c r="F100" s="366"/>
      <c r="G100" s="366"/>
      <c r="H100" s="366"/>
      <c r="I100" s="366"/>
      <c r="J100" s="366"/>
      <c r="K100" s="366"/>
    </row>
    <row r="101" spans="1:11" x14ac:dyDescent="0.2">
      <c r="A101" s="366"/>
      <c r="B101" s="366"/>
      <c r="C101" s="366"/>
      <c r="D101" s="366"/>
      <c r="E101" s="366"/>
      <c r="F101" s="366"/>
      <c r="G101" s="366"/>
      <c r="H101" s="366"/>
      <c r="I101" s="366"/>
      <c r="J101" s="366"/>
      <c r="K101" s="366"/>
    </row>
    <row r="102" spans="1:11" x14ac:dyDescent="0.2">
      <c r="A102" s="366"/>
      <c r="B102" s="366"/>
      <c r="C102" s="366"/>
      <c r="D102" s="366"/>
      <c r="E102" s="366"/>
      <c r="F102" s="366"/>
      <c r="G102" s="366"/>
      <c r="H102" s="366"/>
      <c r="I102" s="366"/>
      <c r="J102" s="366"/>
      <c r="K102" s="366"/>
    </row>
    <row r="103" spans="1:11" x14ac:dyDescent="0.2">
      <c r="A103" s="366"/>
      <c r="B103" s="366"/>
      <c r="C103" s="366"/>
      <c r="D103" s="366"/>
      <c r="E103" s="366"/>
      <c r="F103" s="366"/>
      <c r="G103" s="366"/>
      <c r="H103" s="366"/>
      <c r="I103" s="366"/>
      <c r="J103" s="366"/>
      <c r="K103" s="366"/>
    </row>
    <row r="104" spans="1:11" x14ac:dyDescent="0.2">
      <c r="A104" s="366"/>
      <c r="B104" s="366"/>
      <c r="C104" s="366"/>
      <c r="D104" s="366"/>
      <c r="E104" s="366"/>
      <c r="F104" s="366"/>
      <c r="G104" s="366"/>
      <c r="H104" s="366"/>
      <c r="I104" s="366"/>
      <c r="J104" s="366"/>
      <c r="K104" s="366"/>
    </row>
    <row r="105" spans="1:11" x14ac:dyDescent="0.2">
      <c r="A105" s="366"/>
      <c r="B105" s="366"/>
      <c r="C105" s="366"/>
      <c r="D105" s="366"/>
      <c r="E105" s="366"/>
      <c r="F105" s="366"/>
      <c r="G105" s="366"/>
      <c r="H105" s="366"/>
      <c r="I105" s="366"/>
      <c r="J105" s="366"/>
      <c r="K105" s="366"/>
    </row>
    <row r="106" spans="1:11" x14ac:dyDescent="0.2">
      <c r="A106" s="366"/>
      <c r="B106" s="366"/>
      <c r="C106" s="366"/>
      <c r="D106" s="366"/>
      <c r="E106" s="366"/>
      <c r="F106" s="366"/>
      <c r="G106" s="366"/>
      <c r="H106" s="366"/>
      <c r="I106" s="366"/>
      <c r="J106" s="366"/>
      <c r="K106" s="366"/>
    </row>
    <row r="107" spans="1:11" x14ac:dyDescent="0.2">
      <c r="A107" s="366"/>
      <c r="B107" s="366"/>
      <c r="C107" s="366"/>
      <c r="D107" s="366"/>
      <c r="E107" s="366"/>
      <c r="F107" s="366"/>
      <c r="G107" s="366"/>
      <c r="H107" s="366"/>
      <c r="I107" s="366"/>
      <c r="J107" s="366"/>
      <c r="K107" s="366"/>
    </row>
    <row r="108" spans="1:11" x14ac:dyDescent="0.2">
      <c r="A108" s="366"/>
      <c r="B108" s="366"/>
      <c r="C108" s="366"/>
      <c r="D108" s="366"/>
      <c r="E108" s="366"/>
      <c r="F108" s="366"/>
      <c r="G108" s="366"/>
      <c r="H108" s="366"/>
      <c r="I108" s="366"/>
      <c r="J108" s="366"/>
      <c r="K108" s="366"/>
    </row>
    <row r="109" spans="1:11" x14ac:dyDescent="0.2">
      <c r="A109" s="366"/>
      <c r="B109" s="366"/>
      <c r="C109" s="366"/>
      <c r="D109" s="366"/>
      <c r="E109" s="366"/>
      <c r="F109" s="366"/>
      <c r="G109" s="366"/>
      <c r="H109" s="366"/>
      <c r="I109" s="366"/>
      <c r="J109" s="366"/>
      <c r="K109" s="366"/>
    </row>
    <row r="110" spans="1:11" x14ac:dyDescent="0.2">
      <c r="A110" s="366"/>
      <c r="B110" s="366"/>
      <c r="C110" s="366"/>
      <c r="D110" s="366"/>
      <c r="E110" s="366"/>
      <c r="F110" s="366"/>
      <c r="G110" s="366"/>
      <c r="H110" s="366"/>
      <c r="I110" s="366"/>
      <c r="J110" s="366"/>
      <c r="K110" s="366"/>
    </row>
    <row r="111" spans="1:11" x14ac:dyDescent="0.2">
      <c r="A111" s="366"/>
      <c r="B111" s="366"/>
      <c r="C111" s="366"/>
      <c r="D111" s="366"/>
      <c r="E111" s="366"/>
      <c r="F111" s="366"/>
      <c r="G111" s="366"/>
      <c r="H111" s="366"/>
      <c r="I111" s="366"/>
      <c r="J111" s="366"/>
      <c r="K111" s="366"/>
    </row>
    <row r="112" spans="1:11" x14ac:dyDescent="0.2">
      <c r="A112" s="366"/>
      <c r="B112" s="366"/>
      <c r="C112" s="366"/>
      <c r="D112" s="366"/>
      <c r="E112" s="366"/>
      <c r="F112" s="366"/>
      <c r="G112" s="366"/>
      <c r="H112" s="366"/>
      <c r="I112" s="366"/>
      <c r="J112" s="366"/>
      <c r="K112" s="366"/>
    </row>
    <row r="113" spans="1:11" x14ac:dyDescent="0.2">
      <c r="A113" s="366"/>
      <c r="B113" s="366"/>
      <c r="C113" s="366"/>
      <c r="D113" s="366"/>
      <c r="E113" s="366"/>
      <c r="F113" s="366"/>
      <c r="G113" s="366"/>
      <c r="H113" s="366"/>
      <c r="I113" s="366"/>
      <c r="J113" s="366"/>
      <c r="K113" s="366"/>
    </row>
    <row r="114" spans="1:11" x14ac:dyDescent="0.2">
      <c r="A114" s="366"/>
      <c r="B114" s="366"/>
      <c r="C114" s="366"/>
      <c r="D114" s="366"/>
      <c r="E114" s="366"/>
      <c r="F114" s="366"/>
      <c r="G114" s="366"/>
      <c r="H114" s="366"/>
      <c r="I114" s="366"/>
      <c r="J114" s="366"/>
      <c r="K114" s="366"/>
    </row>
    <row r="115" spans="1:11" x14ac:dyDescent="0.2">
      <c r="A115" s="366"/>
      <c r="B115" s="366"/>
      <c r="C115" s="366"/>
      <c r="D115" s="366"/>
      <c r="E115" s="366"/>
      <c r="F115" s="366"/>
      <c r="G115" s="366"/>
      <c r="H115" s="366"/>
      <c r="I115" s="366"/>
      <c r="J115" s="366"/>
      <c r="K115" s="366"/>
    </row>
  </sheetData>
  <sheetProtection password="C624" sheet="1" objects="1" scenarios="1" selectLockedCells="1" selectUnlockedCells="1"/>
  <phoneticPr fontId="3" type="noConversion"/>
  <conditionalFormatting sqref="G49 G57 G53 G61 G51 G55 G59 G63">
    <cfRule type="expression" dxfId="1" priority="1" stopIfTrue="1">
      <formula>$I49=$S$19</formula>
    </cfRule>
  </conditionalFormatting>
  <conditionalFormatting sqref="G2">
    <cfRule type="expression" dxfId="0" priority="2" stopIfTrue="1">
      <formula>#REF!&gt;40</formula>
    </cfRule>
  </conditionalFormatting>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2</vt:i4>
      </vt:variant>
    </vt:vector>
  </HeadingPairs>
  <TitlesOfParts>
    <vt:vector size="10" baseType="lpstr">
      <vt:lpstr>Titelblatt</vt:lpstr>
      <vt:lpstr>Einführung</vt:lpstr>
      <vt:lpstr>Info</vt:lpstr>
      <vt:lpstr>Abflussbeiwert</vt:lpstr>
      <vt:lpstr>Flächen</vt:lpstr>
      <vt:lpstr>Speicherraum</vt:lpstr>
      <vt:lpstr>RRB_oder_SRK</vt:lpstr>
      <vt:lpstr>Berechnung</vt:lpstr>
      <vt:lpstr>Berechnung!Druckbereich</vt:lpstr>
      <vt:lpstr>Titelblatt!Druckbereich</vt:lpstr>
    </vt:vector>
  </TitlesOfParts>
  <Company>Stadt Bottrop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Berechnung eines Regenrückhalteraumes nach DWA-A 117</dc:title>
  <dc:creator>Stadt Bottrop;Amt 68/1;Matthias Stumpe</dc:creator>
  <cp:lastModifiedBy>Rainer Brodkorb</cp:lastModifiedBy>
  <cp:lastPrinted>2009-11-16T14:12:45Z</cp:lastPrinted>
  <dcterms:created xsi:type="dcterms:W3CDTF">2008-02-06T07:52:09Z</dcterms:created>
  <dcterms:modified xsi:type="dcterms:W3CDTF">2023-03-02T12:55:02Z</dcterms:modified>
</cp:coreProperties>
</file>